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19" firstSheet="1" activeTab="3"/>
  </bookViews>
  <sheets>
    <sheet name="1-1  2024年官渡区本级一般公共预算收入情况表" sheetId="28" r:id="rId1"/>
    <sheet name="1-2 2024年官渡区本级一般公共预算支出情况表" sheetId="29" r:id="rId2"/>
    <sheet name="1-3 2024年官渡区一般公共预算收入情况表" sheetId="31" r:id="rId3"/>
    <sheet name="1-4 一般公共预算支出情况表（公开到项级）" sheetId="133" r:id="rId4"/>
    <sheet name="1-52024年官渡区一般公共预算基本支出情况表（公开到款级）" sheetId="132" r:id="rId5"/>
    <sheet name="1-6  一般公共预算支出表（区对下转移支付项目） " sheetId="35" r:id="rId6"/>
    <sheet name="1-7  2024年官渡区本级分地区税收返还和转移支付预算表" sheetId="36" r:id="rId7"/>
    <sheet name="1-8  2024年官渡区本级“三公”经费预算财政拨款情况统计" sheetId="131" r:id="rId8"/>
    <sheet name="2-1  2024年官渡区本级政府性基金预算收入情况表" sheetId="54" r:id="rId9"/>
    <sheet name="2-2  2024年官渡区本级政府性基金预算支出情况表" sheetId="55" r:id="rId10"/>
    <sheet name="2-3  2024年官渡区本级政府性基金预算收入情况表" sheetId="56" r:id="rId11"/>
    <sheet name="2-4  2024年本级政府性基金预算支出情况表（公开到项级）" sheetId="57" r:id="rId12"/>
    <sheet name="2-5  官渡区本级政府性基金支出表（区对下转移支付）" sheetId="58" r:id="rId13"/>
    <sheet name="3-1 2024年官渡区国有资本经营收入预算情况表" sheetId="108" r:id="rId14"/>
    <sheet name="3-2  2024年官渡区本级国有资本经营支出预算情况表" sheetId="109" r:id="rId15"/>
    <sheet name="3-3  2024年官渡区本级国有资本经营收入预算情况表" sheetId="110" r:id="rId16"/>
    <sheet name="3-4 官渡区本级国有资本经营支出预算情况表（公开到项级）" sheetId="111" r:id="rId17"/>
    <sheet name="3-5 2024年官渡区本级国有资本经营预算转移支付表（官渡区" sheetId="129" r:id="rId18"/>
    <sheet name="3-6 2024年官渡区国有资本经营预算转移支付表（分项目）" sheetId="130" r:id="rId19"/>
    <sheet name="4-1  2024年官渡区本级社会保险基金收入预算情况表" sheetId="113" r:id="rId20"/>
    <sheet name="4-2  2024年官渡区本级社会保险基金支出预算情况表" sheetId="114" r:id="rId21"/>
    <sheet name="4-3  2024年官渡区本级社会保险基金收入预算情况表" sheetId="117" r:id="rId22"/>
    <sheet name="4-4 2024年官渡区本级社会保险基金支出预算情况表" sheetId="118" r:id="rId23"/>
    <sheet name="5-1 2023年地方政府债务限额及余额预算情况表" sheetId="119" r:id="rId24"/>
    <sheet name="5-2  官渡区2023年地方政府一般债务余额情况表" sheetId="120" r:id="rId25"/>
    <sheet name="5-3  官渡区本级2023年地方政府一般债务余额情况表" sheetId="121" r:id="rId26"/>
    <sheet name="5-4 官渡区2023年地方政府专项债务余额情况表" sheetId="122" r:id="rId27"/>
    <sheet name="5-5 本级2023年地方政府专项债务余额情况表（本级）" sheetId="123" r:id="rId28"/>
    <sheet name="5-6 地方政府债券发行及还本付息情况表" sheetId="124" r:id="rId29"/>
    <sheet name="5-7  2024年政府专项债务限额和余额情况表" sheetId="125" r:id="rId30"/>
    <sheet name="5-8 官渡区本级2024年年初新增地方政府债券资金安排表" sheetId="126" r:id="rId31"/>
    <sheet name="6-1   2024年官渡区本级重大政策和重点项目绩效目标表" sheetId="127" r:id="rId32"/>
    <sheet name="6-2  官渡区本级重点工作情况解释说明汇总表" sheetId="128" r:id="rId33"/>
  </sheets>
  <externalReferences>
    <externalReference r:id="rId34"/>
    <externalReference r:id="rId35"/>
  </externalReferences>
  <definedNames>
    <definedName name="_xlnm._FilterDatabase" localSheetId="0" hidden="1">'1-1  2024年官渡区本级一般公共预算收入情况表'!$A$4:$F$40</definedName>
    <definedName name="_xlnm._FilterDatabase" localSheetId="1" hidden="1">'1-2 2024年官渡区本级一般公共预算支出情况表'!$A$3:$F$39</definedName>
    <definedName name="_xlnm._FilterDatabase" localSheetId="2" hidden="1">'1-3 2024年官渡区一般公共预算收入情况表'!$A$3:$F$40</definedName>
    <definedName name="_xlnm._FilterDatabase" localSheetId="3" hidden="1">'1-4 一般公共预算支出情况表（公开到项级）'!$A$3:$G$1329</definedName>
    <definedName name="_xlnm._FilterDatabase" localSheetId="4" hidden="1">'1-52024年官渡区一般公共预算基本支出情况表（公开到款级）'!$A$3:$B$31</definedName>
    <definedName name="_xlnm._FilterDatabase" localSheetId="5" hidden="1">'1-6  一般公共预算支出表（区对下转移支付项目） '!$A$3:$E$43</definedName>
    <definedName name="_xlnm._FilterDatabase" localSheetId="8" hidden="1">'2-1  2024年官渡区本级政府性基金预算收入情况表'!$A$3:$F$37</definedName>
    <definedName name="_xlnm._FilterDatabase" localSheetId="9" hidden="1">'2-2  2024年官渡区本级政府性基金预算支出情况表'!$A$3:$G$272</definedName>
    <definedName name="_xlnm._FilterDatabase" localSheetId="10" hidden="1">'2-3  2024年官渡区本级政府性基金预算收入情况表'!$A$3:$F$37</definedName>
    <definedName name="_xlnm._FilterDatabase" localSheetId="11" hidden="1">'2-4  2024年本级政府性基金预算支出情况表（公开到项级）'!$A$3:$G$271</definedName>
    <definedName name="_xlnm._FilterDatabase" localSheetId="13" hidden="1">'3-1 2024年官渡区国有资本经营收入预算情况表'!$A$3:$E$40</definedName>
    <definedName name="_xlnm._FilterDatabase" localSheetId="14" hidden="1">'3-2  2024年官渡区本级国有资本经营支出预算情况表'!$A$3:$E$28</definedName>
    <definedName name="_xlnm._FilterDatabase" localSheetId="15" hidden="1">'3-3  2024年官渡区本级国有资本经营收入预算情况表'!$A$3:$E$34</definedName>
    <definedName name="_xlnm._FilterDatabase" localSheetId="16" hidden="1">'3-4 官渡区本级国有资本经营支出预算情况表（公开到项级）'!$A$3:$E$23</definedName>
    <definedName name="_xlnm._FilterDatabase" localSheetId="19" hidden="1">'4-1  2024年官渡区本级社会保险基金收入预算情况表'!$A$3:$E$39</definedName>
    <definedName name="_xlnm._FilterDatabase" localSheetId="20" hidden="1">'4-2  2024年官渡区本级社会保险基金支出预算情况表'!$A$3:$E$23</definedName>
    <definedName name="_xlnm._FilterDatabase" localSheetId="21" hidden="1">'4-3  2024年官渡区本级社会保险基金收入预算情况表'!$A$3:$E$39</definedName>
    <definedName name="_xlnm._FilterDatabase" localSheetId="22" hidden="1">'4-4 2024年官渡区本级社会保险基金支出预算情况表'!$A$3:$F$23</definedName>
    <definedName name="_xlnm._FilterDatabase" localSheetId="12" hidden="1">'2-5  官渡区本级政府性基金支出表（区对下转移支付）'!$A$3:$E$18</definedName>
    <definedName name="_lst_r_地方财政预算表2015年全省汇总_10_科目编码名称">[2]_ESList!$A$1:$A$27</definedName>
    <definedName name="_xlnm.Print_Area" localSheetId="0">'1-1  2024年官渡区本级一般公共预算收入情况表'!$B$1:$E$40</definedName>
    <definedName name="_xlnm.Print_Area" localSheetId="1">'1-2 2024年官渡区本级一般公共预算支出情况表'!$B$1:$E$38</definedName>
    <definedName name="_xlnm.Print_Area" localSheetId="2">'1-3 2024年官渡区一般公共预算收入情况表'!$B$1:$E$40</definedName>
    <definedName name="_xlnm.Print_Area" localSheetId="5">'1-6  一般公共预算支出表（区对下转移支付项目） '!$A$1:$C$43</definedName>
    <definedName name="_xlnm.Print_Area" localSheetId="6">'1-7  2024年官渡区本级分地区税收返还和转移支付预算表'!$A$1:$D$7</definedName>
    <definedName name="_xlnm.Print_Area" localSheetId="8">'2-1  2024年官渡区本级政府性基金预算收入情况表'!$B$1:$E$37</definedName>
    <definedName name="_xlnm.Print_Area" localSheetId="9">'2-2  2024年官渡区本级政府性基金预算支出情况表'!$A$1:$E$272</definedName>
    <definedName name="_xlnm.Print_Area" localSheetId="10">'2-3  2024年官渡区本级政府性基金预算收入情况表'!$B$1:$E$37</definedName>
    <definedName name="_xlnm.Print_Area" localSheetId="11">'2-4  2024年本级政府性基金预算支出情况表（公开到项级）'!$A$1:$E$271</definedName>
    <definedName name="_xlnm.Print_Area" localSheetId="12">'2-5  官渡区本级政府性基金支出表（区对下转移支付）'!$A$1:$D$16</definedName>
    <definedName name="_xlnm.Print_Titles" localSheetId="0">'1-1  2024年官渡区本级一般公共预算收入情况表'!$2:$4</definedName>
    <definedName name="_xlnm.Print_Titles" localSheetId="1">'1-2 2024年官渡区本级一般公共预算支出情况表'!$1:$3</definedName>
    <definedName name="_xlnm.Print_Titles" localSheetId="2">'1-3 2024年官渡区一般公共预算收入情况表'!$1:$3</definedName>
    <definedName name="_xlnm.Print_Titles" localSheetId="5">'1-6  一般公共预算支出表（区对下转移支付项目） '!$1:$3</definedName>
    <definedName name="_xlnm.Print_Titles" localSheetId="6">'1-7  2024年官渡区本级分地区税收返还和转移支付预算表'!$1:$3</definedName>
    <definedName name="_xlnm.Print_Titles" localSheetId="8">'2-1  2024年官渡区本级政府性基金预算收入情况表'!$1:$3</definedName>
    <definedName name="_xlnm.Print_Titles" localSheetId="9">'2-2  2024年官渡区本级政府性基金预算支出情况表'!$1:$3</definedName>
    <definedName name="_xlnm.Print_Titles" localSheetId="10">'2-3  2024年官渡区本级政府性基金预算收入情况表'!$1:$3</definedName>
    <definedName name="_xlnm.Print_Titles" localSheetId="11">'2-4  2024年本级政府性基金预算支出情况表（公开到项级）'!$1:$3</definedName>
    <definedName name="_xlnm.Print_Titles" localSheetId="12">'2-5  官渡区本级政府性基金支出表（区对下转移支付）'!$1:$3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 2024年官渡区国有资本经营收入预算情况表'!$A$1:$D$40</definedName>
    <definedName name="_xlnm.Print_Titles" localSheetId="13">'3-1 2024年官渡区国有资本经营收入预算情况表'!$1:$3</definedName>
    <definedName name="专项收入年初预算数" localSheetId="13">#REF!</definedName>
    <definedName name="专项收入全年预计数" localSheetId="13">#REF!</definedName>
    <definedName name="_xlnm.Print_Area" localSheetId="14">'3-2  2024年官渡区本级国有资本经营支出预算情况表'!$A$1:$D$28</definedName>
    <definedName name="_xlnm.Print_Titles" localSheetId="14">'3-2  2024年官渡区本级国有资本经营支出预算情况表'!$1:$3</definedName>
    <definedName name="专项收入年初预算数" localSheetId="14">#REF!</definedName>
    <definedName name="专项收入全年预计数" localSheetId="14">#REF!</definedName>
    <definedName name="_xlnm.Print_Area" localSheetId="15">'3-3  2024年官渡区本级国有资本经营收入预算情况表'!$A$1:$D$34</definedName>
    <definedName name="_xlnm.Print_Titles" localSheetId="15">'3-3  2024年官渡区本级国有资本经营收入预算情况表'!$1:$3</definedName>
    <definedName name="专项收入年初预算数" localSheetId="15">#REF!</definedName>
    <definedName name="专项收入全年预计数" localSheetId="15">#REF!</definedName>
    <definedName name="_xlnm.Print_Area" localSheetId="16">'3-4 官渡区本级国有资本经营支出预算情况表（公开到项级）'!$A$1:$D$23</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  2024年官渡区本级社会保险基金收入预算情况表'!$A$1:$D$39</definedName>
    <definedName name="_xlnm.Print_Titles" localSheetId="19">'4-1  2024年官渡区本级社会保险基金收入预算情况表'!$1:$3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  2024年官渡区本级社会保险基金支出预算情况表'!$A$1:$D$23</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  2024年官渡区本级社会保险基金收入预算情况表'!$A$1:$D$39</definedName>
    <definedName name="_xlnm.Print_Titles" localSheetId="21">'4-3  2024年官渡区本级社会保险基金收入预算情况表'!$1:$3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 2024年官渡区本级社会保险基金支出预算情况表'!$A$1:$D$23</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   2024年官渡区本级重大政策和重点项目绩效目标表'!#REF!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'1-52024年官渡区一般公共预算基本支出情况表（公开到款级）'!$A$1:$B$31</definedName>
    <definedName name="_xlnm.Print_Titles" localSheetId="4">'1-52024年官渡区一般公共预算基本支出情况表（公开到款级）'!$1:$3</definedName>
    <definedName name="_xlnm.Print_Area" localSheetId="17">'3-5 2024年官渡区本级国有资本经营预算转移支付表（官渡区'!$A$1:$B$6</definedName>
    <definedName name="_xlnm.Print_Area" localSheetId="18">'3-6 2024年官渡区国有资本经营预算转移支付表（分项目）'!$A$1:$B$20</definedName>
    <definedName name="专项收入年初预算数" localSheetId="3">#REF!</definedName>
    <definedName name="专项收入全年预计数" localSheetId="3">#REF!</definedName>
    <definedName name="_xlnm.Print_Area" localSheetId="3">'1-4 一般公共预算支出情况表（公开到项级）'!$B$1:$E$1329</definedName>
    <definedName name="_xlnm.Print_Titles" localSheetId="3">'1-4 一般公共预算支出情况表（公开到项级）'!$1:$3</definedName>
  </definedNames>
  <calcPr calcId="144525" fullPrecision="0"/>
</workbook>
</file>

<file path=xl/sharedStrings.xml><?xml version="1.0" encoding="utf-8"?>
<sst xmlns="http://schemas.openxmlformats.org/spreadsheetml/2006/main" count="6362" uniqueCount="3729">
  <si>
    <t>附件1</t>
  </si>
  <si>
    <t>1-1  2024年官渡区本级一般公共预算收入情况表</t>
  </si>
  <si>
    <t>单位：万元</t>
  </si>
  <si>
    <t>科目编码</t>
  </si>
  <si>
    <t>项目</t>
  </si>
  <si>
    <t>2023年执行数</t>
  </si>
  <si>
    <t>2024年预算数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</si>
  <si>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</si>
  <si>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</si>
  <si>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</si>
  <si>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</si>
  <si>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</si>
  <si>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</si>
  <si>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</si>
  <si>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</si>
  <si>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</si>
  <si>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</si>
  <si>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</si>
  <si>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</si>
  <si>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</si>
  <si>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</si>
  <si>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</si>
  <si>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</si>
  <si>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</si>
  <si>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</si>
  <si>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</si>
  <si>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</si>
  <si>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</si>
  <si>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</si>
  <si>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</si>
  <si>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</si>
  <si>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</si>
  <si>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</si>
  <si>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</si>
  <si>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</si>
  <si>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</si>
  <si>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</si>
  <si>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</si>
  <si>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</si>
  <si>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</si>
  <si>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</si>
  <si>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</si>
  <si>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</si>
  <si>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</si>
  <si>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</si>
  <si>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</si>
  <si>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</si>
  <si>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</si>
  <si>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</si>
  <si>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</si>
  <si>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</si>
  <si>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</si>
  <si>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</si>
  <si>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</si>
  <si>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</si>
  <si>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</si>
  <si>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</si>
  <si>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</si>
  <si>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官渡区一般公共预算收入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</si>
  <si>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</si>
  <si>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</si>
  <si>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</si>
  <si>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</si>
  <si>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</si>
  <si>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</si>
  <si>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</si>
  <si>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</si>
  <si>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</si>
  <si>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1-1  2024年官渡区本级一般公共预算支出情况表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</si>
  <si>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</si>
  <si>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</si>
  <si>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</si>
  <si>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</si>
  <si>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</si>
  <si>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</si>
  <si>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</si>
  <si>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</si>
  <si>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</si>
  <si>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</si>
  <si>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</si>
  <si>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</si>
  <si>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</si>
  <si>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</si>
  <si>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</si>
  <si>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</si>
  <si>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</si>
  <si>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</si>
  <si>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</si>
  <si>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</si>
  <si>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</si>
  <si>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</si>
  <si>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</si>
  <si>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</si>
  <si>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</si>
  <si>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</si>
  <si>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</si>
  <si>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</si>
  <si>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</si>
  <si>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</si>
  <si>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</si>
  <si>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</si>
  <si>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</si>
  <si>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</si>
  <si>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</si>
  <si>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</si>
  <si>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</si>
  <si>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</si>
  <si>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</si>
  <si>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</si>
  <si>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</si>
  <si>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</si>
  <si>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</si>
  <si>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</si>
  <si>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</si>
  <si>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</si>
  <si>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</si>
  <si>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</si>
  <si>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</si>
  <si>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</si>
  <si>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官渡区一般公共预算支出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</si>
  <si>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</si>
  <si>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</si>
  <si>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</si>
  <si>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</si>
  <si>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</si>
  <si>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</si>
  <si>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</si>
  <si>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</si>
  <si>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2024年官渡区本级一般公共预算收入情况表</t>
  </si>
  <si>
    <t>2023年预算数</t>
  </si>
  <si>
    <t>比上年预算数增长%</t>
  </si>
  <si>
    <r>
      <rPr>
        <sz val="14"/>
        <rFont val="宋体"/>
        <charset val="134"/>
      </rPr>
      <t>10199</t>
    </r>
  </si>
  <si>
    <t xml:space="preserve">   上解收入</t>
  </si>
  <si>
    <t>1-4 一般公共预算支出情况表（公开到项级）</t>
  </si>
  <si>
    <t>打印</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</si>
  <si>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</si>
  <si>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</si>
  <si>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</si>
  <si>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</si>
  <si>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</si>
  <si>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</si>
  <si>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</si>
  <si>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</si>
  <si>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</si>
  <si>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</si>
  <si>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</si>
  <si>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</si>
  <si>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</si>
  <si>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</si>
  <si>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</si>
  <si>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</si>
  <si>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</si>
  <si>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</si>
  <si>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</si>
  <si>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</si>
  <si>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</si>
  <si>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</si>
  <si>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</si>
  <si>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</si>
  <si>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</si>
  <si>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</si>
  <si>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</si>
  <si>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</si>
  <si>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</si>
  <si>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</si>
  <si>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</si>
  <si>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</si>
  <si>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</si>
  <si>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</si>
  <si>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</si>
  <si>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</si>
  <si>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</si>
  <si>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</si>
  <si>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</si>
  <si>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</si>
  <si>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</si>
  <si>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</si>
  <si>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</si>
  <si>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</si>
  <si>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</si>
  <si>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</si>
  <si>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</si>
  <si>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</si>
  <si>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</si>
  <si>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</si>
  <si>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</si>
  <si>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</si>
  <si>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</si>
  <si>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</si>
  <si>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</si>
  <si>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</si>
  <si>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</si>
  <si>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</si>
  <si>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</si>
  <si>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</si>
  <si>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</si>
  <si>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</si>
  <si>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</si>
  <si>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</si>
  <si>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</si>
  <si>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</si>
  <si>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</si>
  <si>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</si>
  <si>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</si>
  <si>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</si>
  <si>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</si>
  <si>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</si>
  <si>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</si>
  <si>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</si>
  <si>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</si>
  <si>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</si>
  <si>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</si>
  <si>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</si>
  <si>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</si>
  <si>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</si>
  <si>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</si>
  <si>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</si>
  <si>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</si>
  <si>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</si>
  <si>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</si>
  <si>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</si>
  <si>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</si>
  <si>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</si>
  <si>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</si>
  <si>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</si>
  <si>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</si>
  <si>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</si>
  <si>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</si>
  <si>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</si>
  <si>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</si>
  <si>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</si>
  <si>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</si>
  <si>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</si>
  <si>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</si>
  <si>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</si>
  <si>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</si>
  <si>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</si>
  <si>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</si>
  <si>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</si>
  <si>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</si>
  <si>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</si>
  <si>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</si>
  <si>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</si>
  <si>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</si>
  <si>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</si>
  <si>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</si>
  <si>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</si>
  <si>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</si>
  <si>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</si>
  <si>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</si>
  <si>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</si>
  <si>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</si>
  <si>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</si>
  <si>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</si>
  <si>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</si>
  <si>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</si>
  <si>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</si>
  <si>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</si>
  <si>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</si>
  <si>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</si>
  <si>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</si>
  <si>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</si>
  <si>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</si>
  <si>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</si>
  <si>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</si>
  <si>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</si>
  <si>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</si>
  <si>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</si>
  <si>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</si>
  <si>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</si>
  <si>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</si>
  <si>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</si>
  <si>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</si>
  <si>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</si>
  <si>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</si>
  <si>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</si>
  <si>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</si>
  <si>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</si>
  <si>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</si>
  <si>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</si>
  <si>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</si>
  <si>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</si>
  <si>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</si>
  <si>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</si>
  <si>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</si>
  <si>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</si>
  <si>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</si>
  <si>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</si>
  <si>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</si>
  <si>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</si>
  <si>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</si>
  <si>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</si>
  <si>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</si>
  <si>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</si>
  <si>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</si>
  <si>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</si>
  <si>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</si>
  <si>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</si>
  <si>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</si>
  <si>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</si>
  <si>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</si>
  <si>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</si>
  <si>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</si>
  <si>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</si>
  <si>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</si>
  <si>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</si>
  <si>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</si>
  <si>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</si>
  <si>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</si>
  <si>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</si>
  <si>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</si>
  <si>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</si>
  <si>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</si>
  <si>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</si>
  <si>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</si>
  <si>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</si>
  <si>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</si>
  <si>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</si>
  <si>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</si>
  <si>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</si>
  <si>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</si>
  <si>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</si>
  <si>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</si>
  <si>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</si>
  <si>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</si>
  <si>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</si>
  <si>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</si>
  <si>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</si>
  <si>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</si>
  <si>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</si>
  <si>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</si>
  <si>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</si>
  <si>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</si>
  <si>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</si>
  <si>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</si>
  <si>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</si>
  <si>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</si>
  <si>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</si>
  <si>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</si>
  <si>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</si>
  <si>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</si>
  <si>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</si>
  <si>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</si>
  <si>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</si>
  <si>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</si>
  <si>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</si>
  <si>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</si>
  <si>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</si>
  <si>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</si>
  <si>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</si>
  <si>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</si>
  <si>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</si>
  <si>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</si>
  <si>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</si>
  <si>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</si>
  <si>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</si>
  <si>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</si>
  <si>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</si>
  <si>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</si>
  <si>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</si>
  <si>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</si>
  <si>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</si>
  <si>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</si>
  <si>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</si>
  <si>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</si>
  <si>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</si>
  <si>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</si>
  <si>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</si>
  <si>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</si>
  <si>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</si>
  <si>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</si>
  <si>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</si>
  <si>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</si>
  <si>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</si>
  <si>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</si>
  <si>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</si>
  <si>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</si>
  <si>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</si>
  <si>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</si>
  <si>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</si>
  <si>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</si>
  <si>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</si>
  <si>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</si>
  <si>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</si>
  <si>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</si>
  <si>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</si>
  <si>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</si>
  <si>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</si>
  <si>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</si>
  <si>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</si>
  <si>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</si>
  <si>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</si>
  <si>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</si>
  <si>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</si>
  <si>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</si>
  <si>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</si>
  <si>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</si>
  <si>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</si>
  <si>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</si>
  <si>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</si>
  <si>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</si>
  <si>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</si>
  <si>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</si>
  <si>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</si>
  <si>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</si>
  <si>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</si>
  <si>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</si>
  <si>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</si>
  <si>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</si>
  <si>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</si>
  <si>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</si>
  <si>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</si>
  <si>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</si>
  <si>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</si>
  <si>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</si>
  <si>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</si>
  <si>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</si>
  <si>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</si>
  <si>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</si>
  <si>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</si>
  <si>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</si>
  <si>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</si>
  <si>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</si>
  <si>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</si>
  <si>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</si>
  <si>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</si>
  <si>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</si>
  <si>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</si>
  <si>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</si>
  <si>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</si>
  <si>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</si>
  <si>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</si>
  <si>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</si>
  <si>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</si>
  <si>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</si>
  <si>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</si>
  <si>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</si>
  <si>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</si>
  <si>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</si>
  <si>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</si>
  <si>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</si>
  <si>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</si>
  <si>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</si>
  <si>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</si>
  <si>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</si>
  <si>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</si>
  <si>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</si>
  <si>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</si>
  <si>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</si>
  <si>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</si>
  <si>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</si>
  <si>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</si>
  <si>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</si>
  <si>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</si>
  <si>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</si>
  <si>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</si>
  <si>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</si>
  <si>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</si>
  <si>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</si>
  <si>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</si>
  <si>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</si>
  <si>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</si>
  <si>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</si>
  <si>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</si>
  <si>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</si>
  <si>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</si>
  <si>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</si>
  <si>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</si>
  <si>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</si>
  <si>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</si>
  <si>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</si>
  <si>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</si>
  <si>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</si>
  <si>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</si>
  <si>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</si>
  <si>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</si>
  <si>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</si>
  <si>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</si>
  <si>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</si>
  <si>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</si>
  <si>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</si>
  <si>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</si>
  <si>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</si>
  <si>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</si>
  <si>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</si>
  <si>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</si>
  <si>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</si>
  <si>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</si>
  <si>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</si>
  <si>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</si>
  <si>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</si>
  <si>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</si>
  <si>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</si>
  <si>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</si>
  <si>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</si>
  <si>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</si>
  <si>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</si>
  <si>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</si>
  <si>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</si>
  <si>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</si>
  <si>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</si>
  <si>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</si>
  <si>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</si>
  <si>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</si>
  <si>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</si>
  <si>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</si>
  <si>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</si>
  <si>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</si>
  <si>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</si>
  <si>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</si>
  <si>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</si>
  <si>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</si>
  <si>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</si>
  <si>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</si>
  <si>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</si>
  <si>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</si>
  <si>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</si>
  <si>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</si>
  <si>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</si>
  <si>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</si>
  <si>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</si>
  <si>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</si>
  <si>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</si>
  <si>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</si>
  <si>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</si>
  <si>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</si>
  <si>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</si>
  <si>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</si>
  <si>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</si>
  <si>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</si>
  <si>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</si>
  <si>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</si>
  <si>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</si>
  <si>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</si>
  <si>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</si>
  <si>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</si>
  <si>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</si>
  <si>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</si>
  <si>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</si>
  <si>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</si>
  <si>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</si>
  <si>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</si>
  <si>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</si>
  <si>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</si>
  <si>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</si>
  <si>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</si>
  <si>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</si>
  <si>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</si>
  <si>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</si>
  <si>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</si>
  <si>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</si>
  <si>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</si>
  <si>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</si>
  <si>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</si>
  <si>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</si>
  <si>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</si>
  <si>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</si>
  <si>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</si>
  <si>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</si>
  <si>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</si>
  <si>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</si>
  <si>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</si>
  <si>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</si>
  <si>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</si>
  <si>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</si>
  <si>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</si>
  <si>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</si>
  <si>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</si>
  <si>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</si>
  <si>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</si>
  <si>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</si>
  <si>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</si>
  <si>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</si>
  <si>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</si>
  <si>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</si>
  <si>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</si>
  <si>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</si>
  <si>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</si>
  <si>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</si>
  <si>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</si>
  <si>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</si>
  <si>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</si>
  <si>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</si>
  <si>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</si>
  <si>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</si>
  <si>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</si>
  <si>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</si>
  <si>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</si>
  <si>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</si>
  <si>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</si>
  <si>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</si>
  <si>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</si>
  <si>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</si>
  <si>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</si>
  <si>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</si>
  <si>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</si>
  <si>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</si>
  <si>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</si>
  <si>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</si>
  <si>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</si>
  <si>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</si>
  <si>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</si>
  <si>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</si>
  <si>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</si>
  <si>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</si>
  <si>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</si>
  <si>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</si>
  <si>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</si>
  <si>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</si>
  <si>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</si>
  <si>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</si>
  <si>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</si>
  <si>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</si>
  <si>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</si>
  <si>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</si>
  <si>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</si>
  <si>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</si>
  <si>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</si>
  <si>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</si>
  <si>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</si>
  <si>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</si>
  <si>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</si>
  <si>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</si>
  <si>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</si>
  <si>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</si>
  <si>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</si>
  <si>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</si>
  <si>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</si>
  <si>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</si>
  <si>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</si>
  <si>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</si>
  <si>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</si>
  <si>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</si>
  <si>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</si>
  <si>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</si>
  <si>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</si>
  <si>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</si>
  <si>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</si>
  <si>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</si>
  <si>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</si>
  <si>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</si>
  <si>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</si>
  <si>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</si>
  <si>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</si>
  <si>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</si>
  <si>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</si>
  <si>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</si>
  <si>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</si>
  <si>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</si>
  <si>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</si>
  <si>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</si>
  <si>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</si>
  <si>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</si>
  <si>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</si>
  <si>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</si>
  <si>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</si>
  <si>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</si>
  <si>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</si>
  <si>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</si>
  <si>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</si>
  <si>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</si>
  <si>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</si>
  <si>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</si>
  <si>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</si>
  <si>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</si>
  <si>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</si>
  <si>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</si>
  <si>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</si>
  <si>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</si>
  <si>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</si>
  <si>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</si>
  <si>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</si>
  <si>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</si>
  <si>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</si>
  <si>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</si>
  <si>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</si>
  <si>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</si>
  <si>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</si>
  <si>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</si>
  <si>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</si>
  <si>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</si>
  <si>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</si>
  <si>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</si>
  <si>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</si>
  <si>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</si>
  <si>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</si>
  <si>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</si>
  <si>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</si>
  <si>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</si>
  <si>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</si>
  <si>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</si>
  <si>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</si>
  <si>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</si>
  <si>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</si>
  <si>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</si>
  <si>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</si>
  <si>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</si>
  <si>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</si>
  <si>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</si>
  <si>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</si>
  <si>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</si>
  <si>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</si>
  <si>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</si>
  <si>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</si>
  <si>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</si>
  <si>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</si>
  <si>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</si>
  <si>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</si>
  <si>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</si>
  <si>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</si>
  <si>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</si>
  <si>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</si>
  <si>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</si>
  <si>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</si>
  <si>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</si>
  <si>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</si>
  <si>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</si>
  <si>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</si>
  <si>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</si>
  <si>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</si>
  <si>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</si>
  <si>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</si>
  <si>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</si>
  <si>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</si>
  <si>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</si>
  <si>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</si>
  <si>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</si>
  <si>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</si>
  <si>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</si>
  <si>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</si>
  <si>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</si>
  <si>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</si>
  <si>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</si>
  <si>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</si>
  <si>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</si>
  <si>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</si>
  <si>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</si>
  <si>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</si>
  <si>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</si>
  <si>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</si>
  <si>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</si>
  <si>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</si>
  <si>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</si>
  <si>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</si>
  <si>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</si>
  <si>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</si>
  <si>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</si>
  <si>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</si>
  <si>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</si>
  <si>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</si>
  <si>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</si>
  <si>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</si>
  <si>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</si>
  <si>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</si>
  <si>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</si>
  <si>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</si>
  <si>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</si>
  <si>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</si>
  <si>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</si>
  <si>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</si>
  <si>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</si>
  <si>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</si>
  <si>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</si>
  <si>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</si>
  <si>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</si>
  <si>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</si>
  <si>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</si>
  <si>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</si>
  <si>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</si>
  <si>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</si>
  <si>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</si>
  <si>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</si>
  <si>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</si>
  <si>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</si>
  <si>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</si>
  <si>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</si>
  <si>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</si>
  <si>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</si>
  <si>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</si>
  <si>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</si>
  <si>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</si>
  <si>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</si>
  <si>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</si>
  <si>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</si>
  <si>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</si>
  <si>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</si>
  <si>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</si>
  <si>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</si>
  <si>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</si>
  <si>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</si>
  <si>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</si>
  <si>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</si>
  <si>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</si>
  <si>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</si>
  <si>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</si>
  <si>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</si>
  <si>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</si>
  <si>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</si>
  <si>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</si>
  <si>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</si>
  <si>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</si>
  <si>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</si>
  <si>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</si>
  <si>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</si>
  <si>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</si>
  <si>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</si>
  <si>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</si>
  <si>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</si>
  <si>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</si>
  <si>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</si>
  <si>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</si>
  <si>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</si>
  <si>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</si>
  <si>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</si>
  <si>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</si>
  <si>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</si>
  <si>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</si>
  <si>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</si>
  <si>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</si>
  <si>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</si>
  <si>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</si>
  <si>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</si>
  <si>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</si>
  <si>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</si>
  <si>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</si>
  <si>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</si>
  <si>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</si>
  <si>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</si>
  <si>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</si>
  <si>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</si>
  <si>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</si>
  <si>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</si>
  <si>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</si>
  <si>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</si>
  <si>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</si>
  <si>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</si>
  <si>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</si>
  <si>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</si>
  <si>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</si>
  <si>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</si>
  <si>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</si>
  <si>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</si>
  <si>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</si>
  <si>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</si>
  <si>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</si>
  <si>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</si>
  <si>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</si>
  <si>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</si>
  <si>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</si>
  <si>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</si>
  <si>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</si>
  <si>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</si>
  <si>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</si>
  <si>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</si>
  <si>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</si>
  <si>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</si>
  <si>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</si>
  <si>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</si>
  <si>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</si>
  <si>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</si>
  <si>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</si>
  <si>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</si>
  <si>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</si>
  <si>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</si>
  <si>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</si>
  <si>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</si>
  <si>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</si>
  <si>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</si>
  <si>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</si>
  <si>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</si>
  <si>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</si>
  <si>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</si>
  <si>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</si>
  <si>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</si>
  <si>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</si>
  <si>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</si>
  <si>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</si>
  <si>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</si>
  <si>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</si>
  <si>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</si>
  <si>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</si>
  <si>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</si>
  <si>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</si>
  <si>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</si>
  <si>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</si>
  <si>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</si>
  <si>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</si>
  <si>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</si>
  <si>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</si>
  <si>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</si>
  <si>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</si>
  <si>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</si>
  <si>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</si>
  <si>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</si>
  <si>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</si>
  <si>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</si>
  <si>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</si>
  <si>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</si>
  <si>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</si>
  <si>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</si>
  <si>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</si>
  <si>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</si>
  <si>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</si>
  <si>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</si>
  <si>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</si>
  <si>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</si>
  <si>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</si>
  <si>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</si>
  <si>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</si>
  <si>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</si>
  <si>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</si>
  <si>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</si>
  <si>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</si>
  <si>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</si>
  <si>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</si>
  <si>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</si>
  <si>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</si>
  <si>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</si>
  <si>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</si>
  <si>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</si>
  <si>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</si>
  <si>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</si>
  <si>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</si>
  <si>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</si>
  <si>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</si>
  <si>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</si>
  <si>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</si>
  <si>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</si>
  <si>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</si>
  <si>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</si>
  <si>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</si>
  <si>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</si>
  <si>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</si>
  <si>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</si>
  <si>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</si>
  <si>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</si>
  <si>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</si>
  <si>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</si>
  <si>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</si>
  <si>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</si>
  <si>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</si>
  <si>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</si>
  <si>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</si>
  <si>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</si>
  <si>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</si>
  <si>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</si>
  <si>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</si>
  <si>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</si>
  <si>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</si>
  <si>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</si>
  <si>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</si>
  <si>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</si>
  <si>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</si>
  <si>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</si>
  <si>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</si>
  <si>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</si>
  <si>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</si>
  <si>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</si>
  <si>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</si>
  <si>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</si>
  <si>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</si>
  <si>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</si>
  <si>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</si>
  <si>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</si>
  <si>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</si>
  <si>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</si>
  <si>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</si>
  <si>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</si>
  <si>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</si>
  <si>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</si>
  <si>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</si>
  <si>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</si>
  <si>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</si>
  <si>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</si>
  <si>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</si>
  <si>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</si>
  <si>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</si>
  <si>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</si>
  <si>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</si>
  <si>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</si>
  <si>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</si>
  <si>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</si>
  <si>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</si>
  <si>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</si>
  <si>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</si>
  <si>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</si>
  <si>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</si>
  <si>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</si>
  <si>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</si>
  <si>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</si>
  <si>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</si>
  <si>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</si>
  <si>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</si>
  <si>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</si>
  <si>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</si>
  <si>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</si>
  <si>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</si>
  <si>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</si>
  <si>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</si>
  <si>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</si>
  <si>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</si>
  <si>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</si>
  <si>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</si>
  <si>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</si>
  <si>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</si>
  <si>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</si>
  <si>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</si>
  <si>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</si>
  <si>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</si>
  <si>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</si>
  <si>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</si>
  <si>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</si>
  <si>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</si>
  <si>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</si>
  <si>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</si>
  <si>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</si>
  <si>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</si>
  <si>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</si>
  <si>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</si>
  <si>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</si>
  <si>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</si>
  <si>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</si>
  <si>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</si>
  <si>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</si>
  <si>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</si>
  <si>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</si>
  <si>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</si>
  <si>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</si>
  <si>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</si>
  <si>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</si>
  <si>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</si>
  <si>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</si>
  <si>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</si>
  <si>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</si>
  <si>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</si>
  <si>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</si>
  <si>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</si>
  <si>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</si>
  <si>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</si>
  <si>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</si>
  <si>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</si>
  <si>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</si>
  <si>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</si>
  <si>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</si>
  <si>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</si>
  <si>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</si>
  <si>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</si>
  <si>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</si>
  <si>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</si>
  <si>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</si>
  <si>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</si>
  <si>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</si>
  <si>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</si>
  <si>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</si>
  <si>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</si>
  <si>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</si>
  <si>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</si>
  <si>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</si>
  <si>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</si>
  <si>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</si>
  <si>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</si>
  <si>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</si>
  <si>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</si>
  <si>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</si>
  <si>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</si>
  <si>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</si>
  <si>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</si>
  <si>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</si>
  <si>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</si>
  <si>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</si>
  <si>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</si>
  <si>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</si>
  <si>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</si>
  <si>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</si>
  <si>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</si>
  <si>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</si>
  <si>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</si>
  <si>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</si>
  <si>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</si>
  <si>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</si>
  <si>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</si>
  <si>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</si>
  <si>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</si>
  <si>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</si>
  <si>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</si>
  <si>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</si>
  <si>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</si>
  <si>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</si>
  <si>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</si>
  <si>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</si>
  <si>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</si>
  <si>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</si>
  <si>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</si>
  <si>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</si>
  <si>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</si>
  <si>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</si>
  <si>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</si>
  <si>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</si>
  <si>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</si>
  <si>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</si>
  <si>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</si>
  <si>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</si>
  <si>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</si>
  <si>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</si>
  <si>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</si>
  <si>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</si>
  <si>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</si>
  <si>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</si>
  <si>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</si>
  <si>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</si>
  <si>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</si>
  <si>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</si>
  <si>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</si>
  <si>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</si>
  <si>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</si>
  <si>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</si>
  <si>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</si>
  <si>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</si>
  <si>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</si>
  <si>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</si>
  <si>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</si>
  <si>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</si>
  <si>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</si>
  <si>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</si>
  <si>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</si>
  <si>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</si>
  <si>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</si>
  <si>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</si>
  <si>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</si>
  <si>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</si>
  <si>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</si>
  <si>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</si>
  <si>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</si>
  <si>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</si>
  <si>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</si>
  <si>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</si>
  <si>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</si>
  <si>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</si>
  <si>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</si>
  <si>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</si>
  <si>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</si>
  <si>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</si>
  <si>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</si>
  <si>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</si>
  <si>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</si>
  <si>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</si>
  <si>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</si>
  <si>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</si>
  <si>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</si>
  <si>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</si>
  <si>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</si>
  <si>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</si>
  <si>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</si>
  <si>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</si>
  <si>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</si>
  <si>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</si>
  <si>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</si>
  <si>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</si>
  <si>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</si>
  <si>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</si>
  <si>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</si>
  <si>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</si>
  <si>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</si>
  <si>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</si>
  <si>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</si>
  <si>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</si>
  <si>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</si>
  <si>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</si>
  <si>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</si>
  <si>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</si>
  <si>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</si>
  <si>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</si>
  <si>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</si>
  <si>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</si>
  <si>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</si>
  <si>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</si>
  <si>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</si>
  <si>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</si>
  <si>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</si>
  <si>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</si>
  <si>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</si>
  <si>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</si>
  <si>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</si>
  <si>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</si>
  <si>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</si>
  <si>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</si>
  <si>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</si>
  <si>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</si>
  <si>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</si>
  <si>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</si>
  <si>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</si>
  <si>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</si>
  <si>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</si>
  <si>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</si>
  <si>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</si>
  <si>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</si>
  <si>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</si>
  <si>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</si>
  <si>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</si>
  <si>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</si>
  <si>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</si>
  <si>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</si>
  <si>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</si>
  <si>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</si>
  <si>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</si>
  <si>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</si>
  <si>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</si>
  <si>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</si>
  <si>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</si>
  <si>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</si>
  <si>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</si>
  <si>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</si>
  <si>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</si>
  <si>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</si>
  <si>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</si>
  <si>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</si>
  <si>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</si>
  <si>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</si>
  <si>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</si>
  <si>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</si>
  <si>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</si>
  <si>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</si>
  <si>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</si>
  <si>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</si>
  <si>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</si>
  <si>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</si>
  <si>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</si>
  <si>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</si>
  <si>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</si>
  <si>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</si>
  <si>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</si>
  <si>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</si>
  <si>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</si>
  <si>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</si>
  <si>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</si>
  <si>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</si>
  <si>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</si>
  <si>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</si>
  <si>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</si>
  <si>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</si>
  <si>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</si>
  <si>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</si>
  <si>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</si>
  <si>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</si>
  <si>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</si>
  <si>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</si>
  <si>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</si>
  <si>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</si>
  <si>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</si>
  <si>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</si>
  <si>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</si>
  <si>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</si>
  <si>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</si>
  <si>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</si>
  <si>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</si>
  <si>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</si>
  <si>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</si>
  <si>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</si>
  <si>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</si>
  <si>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</si>
  <si>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</si>
  <si>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</si>
  <si>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</si>
  <si>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</si>
  <si>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</si>
  <si>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</si>
  <si>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</si>
  <si>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</si>
  <si>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</si>
  <si>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</si>
  <si>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</si>
  <si>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</si>
  <si>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</si>
  <si>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</si>
  <si>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</si>
  <si>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</si>
  <si>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</si>
  <si>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</si>
  <si>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</si>
  <si>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</si>
  <si>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</si>
  <si>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</si>
  <si>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</si>
  <si>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</si>
  <si>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</si>
  <si>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</si>
  <si>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</si>
  <si>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</si>
  <si>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</si>
  <si>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</si>
  <si>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</si>
  <si>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</si>
  <si>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</si>
  <si>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</si>
  <si>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</si>
  <si>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</si>
  <si>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</si>
  <si>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</si>
  <si>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</si>
  <si>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</si>
  <si>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</si>
  <si>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</si>
  <si>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</si>
  <si>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</si>
  <si>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</si>
  <si>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</si>
  <si>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</si>
  <si>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</si>
  <si>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</si>
  <si>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</si>
  <si>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</si>
  <si>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</si>
  <si>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</si>
  <si>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</si>
  <si>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</si>
  <si>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</si>
  <si>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</si>
  <si>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</si>
  <si>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</si>
  <si>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</si>
  <si>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</si>
  <si>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</si>
  <si>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</si>
  <si>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</si>
  <si>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</si>
  <si>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</si>
  <si>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</si>
  <si>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</si>
  <si>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</si>
  <si>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</si>
  <si>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</si>
  <si>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</si>
  <si>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</si>
  <si>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</si>
  <si>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</si>
  <si>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</si>
  <si>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</si>
  <si>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</si>
  <si>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</si>
  <si>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</si>
  <si>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</si>
  <si>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</si>
  <si>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</si>
  <si>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</si>
  <si>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</si>
  <si>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</si>
  <si>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</si>
  <si>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</si>
  <si>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</si>
  <si>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</si>
  <si>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</si>
  <si>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</si>
  <si>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</si>
  <si>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</si>
  <si>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</si>
  <si>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</si>
  <si>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</si>
  <si>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</si>
  <si>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</si>
  <si>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</si>
  <si>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</si>
  <si>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</si>
  <si>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</si>
  <si>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</si>
  <si>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</si>
  <si>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</si>
  <si>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</si>
  <si>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</si>
  <si>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</si>
  <si>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</si>
  <si>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</si>
  <si>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</si>
  <si>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</si>
  <si>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</si>
  <si>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</si>
  <si>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</si>
  <si>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</si>
  <si>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</si>
  <si>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</si>
  <si>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</si>
  <si>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</si>
  <si>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</si>
  <si>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</si>
  <si>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</si>
  <si>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</si>
  <si>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</si>
  <si>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</si>
  <si>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</si>
  <si>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</si>
  <si>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</si>
  <si>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</si>
  <si>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</si>
  <si>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</si>
  <si>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</si>
  <si>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</si>
  <si>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</si>
  <si>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</si>
  <si>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</si>
  <si>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</si>
  <si>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</si>
  <si>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</si>
  <si>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</si>
  <si>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</si>
  <si>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</si>
  <si>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</si>
  <si>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</si>
  <si>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</si>
  <si>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</si>
  <si>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</si>
  <si>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</si>
  <si>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</si>
  <si>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</si>
  <si>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</si>
  <si>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</si>
  <si>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</si>
  <si>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</si>
  <si>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</si>
  <si>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</si>
  <si>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</si>
  <si>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</si>
  <si>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</si>
  <si>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</si>
  <si>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</si>
  <si>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</si>
  <si>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</si>
  <si>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</si>
  <si>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</si>
  <si>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</si>
  <si>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</si>
  <si>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</si>
  <si>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</si>
  <si>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</si>
  <si>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</si>
  <si>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</si>
  <si>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</si>
  <si>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</si>
  <si>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</si>
  <si>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</si>
  <si>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</si>
  <si>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</si>
  <si>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</si>
  <si>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</si>
  <si>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</si>
  <si>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</si>
  <si>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</si>
  <si>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</si>
  <si>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</si>
  <si>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</si>
  <si>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</si>
  <si>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</si>
  <si>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</si>
  <si>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</si>
  <si>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</si>
  <si>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</si>
  <si>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</si>
  <si>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</si>
  <si>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</si>
  <si>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</si>
  <si>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</si>
  <si>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</si>
  <si>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</si>
  <si>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</si>
  <si>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</si>
  <si>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</si>
  <si>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</si>
  <si>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</si>
  <si>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</si>
  <si>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</si>
  <si>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</si>
  <si>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</si>
  <si>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</si>
  <si>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</si>
  <si>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</si>
  <si>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</si>
  <si>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</si>
  <si>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</si>
  <si>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</si>
  <si>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</si>
  <si>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</si>
  <si>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</si>
  <si>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</si>
  <si>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</si>
  <si>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</si>
  <si>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</si>
  <si>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</si>
  <si>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</si>
  <si>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</si>
  <si>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</si>
  <si>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</si>
  <si>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</si>
  <si>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</si>
  <si>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</si>
  <si>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</si>
  <si>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</si>
  <si>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</si>
  <si>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</si>
  <si>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</si>
  <si>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</si>
  <si>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</si>
  <si>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</si>
  <si>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</si>
  <si>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</si>
  <si>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</si>
  <si>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</si>
  <si>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</si>
  <si>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</si>
  <si>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</si>
  <si>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</si>
  <si>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</si>
  <si>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</si>
  <si>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</si>
  <si>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</si>
  <si>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</si>
  <si>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</si>
  <si>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</si>
  <si>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</si>
  <si>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</si>
  <si>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</si>
  <si>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</si>
  <si>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</si>
  <si>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</si>
  <si>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</si>
  <si>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</si>
  <si>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</si>
  <si>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</si>
  <si>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</si>
  <si>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</si>
  <si>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</si>
  <si>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</si>
  <si>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</si>
  <si>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</si>
  <si>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</si>
  <si>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</si>
  <si>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</si>
  <si>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</si>
  <si>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</si>
  <si>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</si>
  <si>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</si>
  <si>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</si>
  <si>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</si>
  <si>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</si>
  <si>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</si>
  <si>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</si>
  <si>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</si>
  <si>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</si>
  <si>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</si>
  <si>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</si>
  <si>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</si>
  <si>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</si>
  <si>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</si>
  <si>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</si>
  <si>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</si>
  <si>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</si>
  <si>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</si>
  <si>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</si>
  <si>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</si>
  <si>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</si>
  <si>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</si>
  <si>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</si>
  <si>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</si>
  <si>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</si>
  <si>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</si>
  <si>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</si>
  <si>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</si>
  <si>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</si>
  <si>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</si>
  <si>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</si>
  <si>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</si>
  <si>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</si>
  <si>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</si>
  <si>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</si>
  <si>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</si>
  <si>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</si>
  <si>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</si>
  <si>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</si>
  <si>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</si>
  <si>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</si>
  <si>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</si>
  <si>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</si>
  <si>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</si>
  <si>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</si>
  <si>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</si>
  <si>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</si>
  <si>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</si>
  <si>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</si>
  <si>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</si>
  <si>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</si>
  <si>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</si>
  <si>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</si>
  <si>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</si>
  <si>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</si>
  <si>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</si>
  <si>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</si>
  <si>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</si>
  <si>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</si>
  <si>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</si>
  <si>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</si>
  <si>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</si>
  <si>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</si>
  <si>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</si>
  <si>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</si>
  <si>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</si>
  <si>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</si>
  <si>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</si>
  <si>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</si>
  <si>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</si>
  <si>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</si>
  <si>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</si>
  <si>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</si>
  <si>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</si>
  <si>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</si>
  <si>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</si>
  <si>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</si>
  <si>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</si>
  <si>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</si>
  <si>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</si>
  <si>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</si>
  <si>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</si>
  <si>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</si>
  <si>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</si>
  <si>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</si>
  <si>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</si>
  <si>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</si>
  <si>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</si>
  <si>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</si>
  <si>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</si>
  <si>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</si>
  <si>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</si>
  <si>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</si>
  <si>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</si>
  <si>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</si>
  <si>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</si>
  <si>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</si>
  <si>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</si>
  <si>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</si>
  <si>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</si>
  <si>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</si>
  <si>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</si>
  <si>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</si>
  <si>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</si>
  <si>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</si>
  <si>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</si>
  <si>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</si>
  <si>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</si>
  <si>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</si>
  <si>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</si>
  <si>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</si>
  <si>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</si>
  <si>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</si>
  <si>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</si>
  <si>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</si>
  <si>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</si>
  <si>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</si>
  <si>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</si>
  <si>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</si>
  <si>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</si>
  <si>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</si>
  <si>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</si>
  <si>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</si>
  <si>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</si>
  <si>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</si>
  <si>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</si>
  <si>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</si>
  <si>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</si>
  <si>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</si>
  <si>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</si>
  <si>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</si>
  <si>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</si>
  <si>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</si>
  <si>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</si>
  <si>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</si>
  <si>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</si>
  <si>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</si>
  <si>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</si>
  <si>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</si>
  <si>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</si>
  <si>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</si>
  <si>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</si>
  <si>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</si>
  <si>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</si>
  <si>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</si>
  <si>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</si>
  <si>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</si>
  <si>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</si>
  <si>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</si>
  <si>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</si>
  <si>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</si>
  <si>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</si>
  <si>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</si>
  <si>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</si>
  <si>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</si>
  <si>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</si>
  <si>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</si>
  <si>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</si>
  <si>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</si>
  <si>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</si>
  <si>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</si>
  <si>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</si>
  <si>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</si>
  <si>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</si>
  <si>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</si>
  <si>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</si>
  <si>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</si>
  <si>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</si>
  <si>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</si>
  <si>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</si>
  <si>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</si>
  <si>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</si>
  <si>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</si>
  <si>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</si>
  <si>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</si>
  <si>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</si>
  <si>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</si>
  <si>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</si>
  <si>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</si>
  <si>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</si>
  <si>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</si>
  <si>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</si>
  <si>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</si>
  <si>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</si>
  <si>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</si>
  <si>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</si>
  <si>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</si>
  <si>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</si>
  <si>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</si>
  <si>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</si>
  <si>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</si>
  <si>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</si>
  <si>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</si>
  <si>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</si>
  <si>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</si>
  <si>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</si>
  <si>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</si>
  <si>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</si>
  <si>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</si>
  <si>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</si>
  <si>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</si>
  <si>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</si>
  <si>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</si>
  <si>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</si>
  <si>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</si>
  <si>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</si>
  <si>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</si>
  <si>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</si>
  <si>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</si>
  <si>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</si>
  <si>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</si>
  <si>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</si>
  <si>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</si>
  <si>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</si>
  <si>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</si>
  <si>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</si>
  <si>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</si>
  <si>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</si>
  <si>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</si>
  <si>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</si>
  <si>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</si>
  <si>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</si>
  <si>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</si>
  <si>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</si>
  <si>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</si>
  <si>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</si>
  <si>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</si>
  <si>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</si>
  <si>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</si>
  <si>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</si>
  <si>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</si>
  <si>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</si>
  <si>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</si>
  <si>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</si>
  <si>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</si>
  <si>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</si>
  <si>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</si>
  <si>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</si>
  <si>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</si>
  <si>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</si>
  <si>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</si>
  <si>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</si>
  <si>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</si>
  <si>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</si>
  <si>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</si>
  <si>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</si>
  <si>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</si>
  <si>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</si>
  <si>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</si>
  <si>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</si>
  <si>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</si>
  <si>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</si>
  <si>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</si>
  <si>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</si>
  <si>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</si>
  <si>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</si>
  <si>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</si>
  <si>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</si>
  <si>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</si>
  <si>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</si>
  <si>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</si>
  <si>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</si>
  <si>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</si>
  <si>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</si>
  <si>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</si>
  <si>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</si>
  <si>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</si>
  <si>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</si>
  <si>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</si>
  <si>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</si>
  <si>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</si>
  <si>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</si>
  <si>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</si>
  <si>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</si>
  <si>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</si>
  <si>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</si>
  <si>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</si>
  <si>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</si>
  <si>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</si>
  <si>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</si>
  <si>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</si>
  <si>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</si>
  <si>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</si>
  <si>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</si>
  <si>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</si>
  <si>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</si>
  <si>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</si>
  <si>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</si>
  <si>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</si>
  <si>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</si>
  <si>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</si>
  <si>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</si>
  <si>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</si>
  <si>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</si>
  <si>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</si>
  <si>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</si>
  <si>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</si>
  <si>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</si>
  <si>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</si>
  <si>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</si>
  <si>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</si>
  <si>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</si>
  <si>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</si>
  <si>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</si>
  <si>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</si>
  <si>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</si>
  <si>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</si>
  <si>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</si>
  <si>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</si>
  <si>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</si>
  <si>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</si>
  <si>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</si>
  <si>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</si>
  <si>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</si>
  <si>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</si>
  <si>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</si>
  <si>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</si>
  <si>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</si>
  <si>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</si>
  <si>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</si>
  <si>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</si>
  <si>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</si>
  <si>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</si>
  <si>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</si>
  <si>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</si>
  <si>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</si>
  <si>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</si>
  <si>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</si>
  <si>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</si>
  <si>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</si>
  <si>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</si>
  <si>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</si>
  <si>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</si>
  <si>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</si>
  <si>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</si>
  <si>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</si>
  <si>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</si>
  <si>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</si>
  <si>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</si>
  <si>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</si>
  <si>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</si>
  <si>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</si>
  <si>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</si>
  <si>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</si>
  <si>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</si>
  <si>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</si>
  <si>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</si>
  <si>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</si>
  <si>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</si>
  <si>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</si>
  <si>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</si>
  <si>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</si>
  <si>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</si>
  <si>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</si>
  <si>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</si>
  <si>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</si>
  <si>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</si>
  <si>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</si>
  <si>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</si>
  <si>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</si>
  <si>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</si>
  <si>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</si>
  <si>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</si>
  <si>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</si>
  <si>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</si>
  <si>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</si>
  <si>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</si>
  <si>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</si>
  <si>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</si>
  <si>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</si>
  <si>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</si>
  <si>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</si>
  <si>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</si>
  <si>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</si>
  <si>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</si>
  <si>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</si>
  <si>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</si>
  <si>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</si>
  <si>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</si>
  <si>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</si>
  <si>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</si>
  <si>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</si>
  <si>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</si>
  <si>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</si>
  <si>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</si>
  <si>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</si>
  <si>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</si>
  <si>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</si>
  <si>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</si>
  <si>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</si>
  <si>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</si>
  <si>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</si>
  <si>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</si>
  <si>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</si>
  <si>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</si>
  <si>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</si>
  <si>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</si>
  <si>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</si>
  <si>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</si>
  <si>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</si>
  <si>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</si>
  <si>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</si>
  <si>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</si>
  <si>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</si>
  <si>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</si>
  <si>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</si>
  <si>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</si>
  <si>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</si>
  <si>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</si>
  <si>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</si>
  <si>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</si>
  <si>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</si>
  <si>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</si>
  <si>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</si>
  <si>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</si>
  <si>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</si>
  <si>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</si>
  <si>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</si>
  <si>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</si>
  <si>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</si>
  <si>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</si>
  <si>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</si>
  <si>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</si>
  <si>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</si>
  <si>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</si>
  <si>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</si>
  <si>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</si>
  <si>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</si>
  <si>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</si>
  <si>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</si>
  <si>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</si>
  <si>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</si>
  <si>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</si>
  <si>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</si>
  <si>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</si>
  <si>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</si>
  <si>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</si>
  <si>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</si>
  <si>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</si>
  <si>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</si>
  <si>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</si>
  <si>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</si>
  <si>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</si>
  <si>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</si>
  <si>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</si>
  <si>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</si>
  <si>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</si>
  <si>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</si>
  <si>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</si>
  <si>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</si>
  <si>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</si>
  <si>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</si>
  <si>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</si>
  <si>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</si>
  <si>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</si>
  <si>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</si>
  <si>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</si>
  <si>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</si>
  <si>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</si>
  <si>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</si>
  <si>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</si>
  <si>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</si>
  <si>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</si>
  <si>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</si>
  <si>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</si>
  <si>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</si>
  <si>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</si>
  <si>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</si>
  <si>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</si>
  <si>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</si>
  <si>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</si>
  <si>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</si>
  <si>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</si>
  <si>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</si>
  <si>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</si>
  <si>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</si>
  <si>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</si>
  <si>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</si>
  <si>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</si>
  <si>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</si>
  <si>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</si>
  <si>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</si>
  <si>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</si>
  <si>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</si>
  <si>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</si>
  <si>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</si>
  <si>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</si>
  <si>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</si>
  <si>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</si>
  <si>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</si>
  <si>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</si>
  <si>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</si>
  <si>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</si>
  <si>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</si>
  <si>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</si>
  <si>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</si>
  <si>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</si>
  <si>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</si>
  <si>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</si>
  <si>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</si>
  <si>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</si>
  <si>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</si>
  <si>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</si>
  <si>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</si>
  <si>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</si>
  <si>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</si>
  <si>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</si>
  <si>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</si>
  <si>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</si>
  <si>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</si>
  <si>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</si>
  <si>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</si>
  <si>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</si>
  <si>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</si>
  <si>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</si>
  <si>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</si>
  <si>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</si>
  <si>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</si>
  <si>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</si>
  <si>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</si>
  <si>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</si>
  <si>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</si>
  <si>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</si>
  <si>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</si>
  <si>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</si>
  <si>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</si>
  <si>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</si>
  <si>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</si>
  <si>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</si>
  <si>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</si>
  <si>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</si>
  <si>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</si>
  <si>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</si>
  <si>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</si>
  <si>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</si>
  <si>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</si>
  <si>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</si>
  <si>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</si>
  <si>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</si>
  <si>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</si>
  <si>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</si>
  <si>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</si>
  <si>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</si>
  <si>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</si>
  <si>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</si>
  <si>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</si>
  <si>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</si>
  <si>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</si>
  <si>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</si>
  <si>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</si>
  <si>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</si>
  <si>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</si>
  <si>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</si>
  <si>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</si>
  <si>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</si>
  <si>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</si>
  <si>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</si>
  <si>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</si>
  <si>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</si>
  <si>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</si>
  <si>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</si>
  <si>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</si>
  <si>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</si>
  <si>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</si>
  <si>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</si>
  <si>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</si>
  <si>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</si>
  <si>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</si>
  <si>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</si>
  <si>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</si>
  <si>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</si>
  <si>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</si>
  <si>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</si>
  <si>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</si>
  <si>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</si>
  <si>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</si>
  <si>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</si>
  <si>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</si>
  <si>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</si>
  <si>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</si>
  <si>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</si>
  <si>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</si>
  <si>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</si>
  <si>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</si>
  <si>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</si>
  <si>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</si>
  <si>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</si>
  <si>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</si>
  <si>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</si>
  <si>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</si>
  <si>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</si>
  <si>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</si>
  <si>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</si>
  <si>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</si>
  <si>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</si>
  <si>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</si>
  <si>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</si>
  <si>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</si>
  <si>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</si>
  <si>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</si>
  <si>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</si>
  <si>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</si>
  <si>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</si>
  <si>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</si>
  <si>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</si>
  <si>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</si>
  <si>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</si>
  <si>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</si>
  <si>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</si>
  <si>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</si>
  <si>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</si>
  <si>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</si>
  <si>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</si>
  <si>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</si>
  <si>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</si>
  <si>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</si>
  <si>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</si>
  <si>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</si>
  <si>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</si>
  <si>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</si>
  <si>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</si>
  <si>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</si>
  <si>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</si>
  <si>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</si>
  <si>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</si>
  <si>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</si>
  <si>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</si>
  <si>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</si>
  <si>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</si>
  <si>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</si>
  <si>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</si>
  <si>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</si>
  <si>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</si>
  <si>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</si>
  <si>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</si>
  <si>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</si>
  <si>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</si>
  <si>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</si>
  <si>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</si>
  <si>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</si>
  <si>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</si>
  <si>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</si>
  <si>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</si>
  <si>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</si>
  <si>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</si>
  <si>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</si>
  <si>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</si>
  <si>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</si>
  <si>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</si>
  <si>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</si>
  <si>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</si>
  <si>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</si>
  <si>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</si>
  <si>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</si>
  <si>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</si>
  <si>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</si>
  <si>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</si>
  <si>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</si>
  <si>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</si>
  <si>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</si>
  <si>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</si>
  <si>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</si>
  <si>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</si>
  <si>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</si>
  <si>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</si>
  <si>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</si>
  <si>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</si>
  <si>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</si>
  <si>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</si>
  <si>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</si>
  <si>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</si>
  <si>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</si>
  <si>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</si>
  <si>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</si>
  <si>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</si>
  <si>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</si>
  <si>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</si>
  <si>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</si>
  <si>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</si>
  <si>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</si>
  <si>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</si>
  <si>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</si>
  <si>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</si>
  <si>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</si>
  <si>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</si>
  <si>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</si>
  <si>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</si>
  <si>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</si>
  <si>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</si>
  <si>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</si>
  <si>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</si>
  <si>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</si>
  <si>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</si>
  <si>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</si>
  <si>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</si>
  <si>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</si>
  <si>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</si>
  <si>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</si>
  <si>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</si>
  <si>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</si>
  <si>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</si>
  <si>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</si>
  <si>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</si>
  <si>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</si>
  <si>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</si>
  <si>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</si>
  <si>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</si>
  <si>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</si>
  <si>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</si>
  <si>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</si>
  <si>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</si>
  <si>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</si>
  <si>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</si>
  <si>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</si>
  <si>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</si>
  <si>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</si>
  <si>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</si>
  <si>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</si>
  <si>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</si>
  <si>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</si>
  <si>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</si>
  <si>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</si>
  <si>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</si>
  <si>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</si>
  <si>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</si>
  <si>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</si>
  <si>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</si>
  <si>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</si>
  <si>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</si>
  <si>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</si>
  <si>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</si>
  <si>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</si>
  <si>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</si>
  <si>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</si>
  <si>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</si>
  <si>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</si>
  <si>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</si>
  <si>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</si>
  <si>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</si>
  <si>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</si>
  <si>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</si>
  <si>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</si>
  <si>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</si>
  <si>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</si>
  <si>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</si>
  <si>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</si>
  <si>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</si>
  <si>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</si>
  <si>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</si>
  <si>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</si>
  <si>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</si>
  <si>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</si>
  <si>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</si>
  <si>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</si>
  <si>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</si>
  <si>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</si>
  <si>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</si>
  <si>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</si>
  <si>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</si>
  <si>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</si>
  <si>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</si>
  <si>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</si>
  <si>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</si>
  <si>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</si>
  <si>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</si>
  <si>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</si>
  <si>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</si>
  <si>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</si>
  <si>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</si>
  <si>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</si>
  <si>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</si>
  <si>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</si>
  <si>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</si>
  <si>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</si>
  <si>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</si>
  <si>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</si>
  <si>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</si>
  <si>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</si>
  <si>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</si>
  <si>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</si>
  <si>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</si>
  <si>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</si>
  <si>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</si>
  <si>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</si>
  <si>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</si>
  <si>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</si>
  <si>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</si>
  <si>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</si>
  <si>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</si>
  <si>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</si>
  <si>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</si>
  <si>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</si>
  <si>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</si>
  <si>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</si>
  <si>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</si>
  <si>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</si>
  <si>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</si>
  <si>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</si>
  <si>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</si>
  <si>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</si>
  <si>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</si>
  <si>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</si>
  <si>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</si>
  <si>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</si>
  <si>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</si>
  <si>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</si>
  <si>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</si>
  <si>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</si>
  <si>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</si>
  <si>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</si>
  <si>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</si>
  <si>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</si>
  <si>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</si>
  <si>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</si>
  <si>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</si>
  <si>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</si>
  <si>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</si>
  <si>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</si>
  <si>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</si>
  <si>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</si>
  <si>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</si>
  <si>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</si>
  <si>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</si>
  <si>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</si>
  <si>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</si>
  <si>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</si>
  <si>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</si>
  <si>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</si>
  <si>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</si>
  <si>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</si>
  <si>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</si>
  <si>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</si>
  <si>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</si>
  <si>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</si>
  <si>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</si>
  <si>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</si>
  <si>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</si>
  <si>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</si>
  <si>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</si>
  <si>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</si>
  <si>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</si>
  <si>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</si>
  <si>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</si>
  <si>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</si>
  <si>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23303</t>
  </si>
  <si>
    <t xml:space="preserve">   地方政府一般债务发行费用支出</t>
  </si>
  <si>
    <t>22902</t>
  </si>
  <si>
    <t xml:space="preserve">   年初预留</t>
  </si>
  <si>
    <t>22999</t>
  </si>
  <si>
    <t xml:space="preserve">   其他支出</t>
  </si>
  <si>
    <t>1-5  2024年官渡区本级一般公共预算政府预算经济分类表（基本支出）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</si>
  <si>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</si>
  <si>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</si>
  <si>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</si>
  <si>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</si>
  <si>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</si>
  <si>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</si>
  <si>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</si>
  <si>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</si>
  <si>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</si>
  <si>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</si>
  <si>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</si>
  <si>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</si>
  <si>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</si>
  <si>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</si>
  <si>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</si>
  <si>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</si>
  <si>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</si>
  <si>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</si>
  <si>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</si>
  <si>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</si>
  <si>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</si>
  <si>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</si>
  <si>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</si>
  <si>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</si>
  <si>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</si>
  <si>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</si>
  <si>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</si>
  <si>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</si>
  <si>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</si>
  <si>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 xml:space="preserve">1-6  一般公共预算支出表（区对下转移支付项目） </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</si>
  <si>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</si>
  <si>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</si>
  <si>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</si>
  <si>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</si>
  <si>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</si>
  <si>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</si>
  <si>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</si>
  <si>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</si>
  <si>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</si>
  <si>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</si>
  <si>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</si>
  <si>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</si>
  <si>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</si>
  <si>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</si>
  <si>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</si>
  <si>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</si>
  <si>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</si>
  <si>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</si>
  <si>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</si>
  <si>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</si>
  <si>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</si>
  <si>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</si>
  <si>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</si>
  <si>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</si>
  <si>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说明：县区级政府为最末级，故预算无此预算项目，本表为空。</t>
  </si>
  <si>
    <t>1-7  2024年官渡区本级分地区税收返还和转移支付预算表</t>
  </si>
  <si>
    <t>州（市）</t>
  </si>
  <si>
    <t>税收返还</t>
  </si>
  <si>
    <t>转移支付</t>
  </si>
  <si>
    <t>一、提前下达数</t>
  </si>
  <si>
    <t xml:space="preserve"> 官渡区</t>
  </si>
  <si>
    <t xml:space="preserve"> </t>
  </si>
  <si>
    <t>二、预算数</t>
  </si>
  <si>
    <t>说明：县区级政府预算无此预算项目，本表为空。</t>
  </si>
  <si>
    <t>1-8  2024年官渡区本级“三公”经费预算财政拨款情况统计表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</si>
  <si>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</si>
  <si>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</si>
  <si>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</si>
  <si>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</si>
  <si>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</si>
  <si>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</si>
  <si>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</si>
  <si>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</si>
  <si>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备注：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预算数增减变化情况说明:2024年官渡区三公经费预算数较上年减少3万元，同比上年减少0.18%，其中：因公出国（境）费预算数较上年增加10万元，同比增加71.43%；公务接待费预算数较上年减少31万元，同比减少50.82%；公务用车购置及运行费预算数较上年增加18万元，同比增加1.13%，其中：公务用车购置费预算数较上年增加422万元，同比增加620.59%。公务用车运行维护费预算数较上年减少404万元，同比减少26.47%。三、“三公”经费预算数减少原因说明：1.官渡区积极贯彻落实中央八项规定和厉行勤俭节约，进一步规范公务接待，严控经费支出、公务接待费较上年下降。2.通过积极压减“三公”经费预算，并加强公务用车管理，使得全区公务用车维护成本减少，故公务用车运行费下降。3.因大力压缩各分项预算安排与支出，故“三公”经费预算数总额较上年有所下降。四、“三公”经费预算数增加原因说明：1.2024年因公出国（境）费预算数增加的原因是：官渡区2023年因疫情原因减少了出国招商考察工作，而2024年按工作需要，正常安排外出招商考察费用，故因公出国（境）费预算数较去年增加。2024年公务用车购置费预算数增加的原因是：因2023年未将区公安局上级下达的车辆购置费（昆财行〔2023〕42号提前下达2023年中央和省级政法转移支付资金）纳入2024年预算，故导致2024年公务用车购置费预算数较上年增加。</t>
  </si>
  <si>
    <t>2-1 2024年官渡区本级政府性基金预算收入情况表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</si>
  <si>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</si>
  <si>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</si>
  <si>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</si>
  <si>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</si>
  <si>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</si>
  <si>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</si>
  <si>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</si>
  <si>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</si>
  <si>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</si>
  <si>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</si>
  <si>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</si>
  <si>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</si>
  <si>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</si>
  <si>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</si>
  <si>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</si>
  <si>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</si>
  <si>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</si>
  <si>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</si>
  <si>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</si>
  <si>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</si>
  <si>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</si>
  <si>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</si>
  <si>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</si>
  <si>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</si>
  <si>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</si>
  <si>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</si>
  <si>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</si>
  <si>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</si>
  <si>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</si>
  <si>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</si>
  <si>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</si>
  <si>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</si>
  <si>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</si>
  <si>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</si>
  <si>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</si>
  <si>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</si>
  <si>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</si>
  <si>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</si>
  <si>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</si>
  <si>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</si>
  <si>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</si>
  <si>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</si>
  <si>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</si>
  <si>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</si>
  <si>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</si>
  <si>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</si>
  <si>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</si>
  <si>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</si>
  <si>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官渡区政府性基金预算收入</t>
  </si>
  <si>
    <t>地方政府专项债务收入</t>
  </si>
  <si>
    <t xml:space="preserve">  政府性基金转移收入</t>
  </si>
  <si>
    <t xml:space="preserve">     政府性基金补助收入</t>
  </si>
  <si>
    <t xml:space="preserve">     抗疫特别国债转移支付收入</t>
  </si>
  <si>
    <t>2-2 2024官渡区本级政府性基金预算支出情况表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</si>
  <si>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</si>
  <si>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</si>
  <si>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</si>
  <si>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</si>
  <si>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</si>
  <si>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</si>
  <si>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</si>
  <si>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</si>
  <si>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</si>
  <si>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</si>
  <si>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</si>
  <si>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</si>
  <si>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</si>
  <si>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</si>
  <si>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</si>
  <si>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</si>
  <si>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</si>
  <si>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</si>
  <si>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</si>
  <si>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</si>
  <si>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</si>
  <si>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</si>
  <si>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</si>
  <si>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</si>
  <si>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</si>
  <si>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</si>
  <si>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</si>
  <si>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</si>
  <si>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</si>
  <si>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</si>
  <si>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</si>
  <si>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</si>
  <si>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</si>
  <si>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</si>
  <si>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</si>
  <si>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</si>
  <si>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</si>
  <si>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</si>
  <si>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</si>
  <si>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</si>
  <si>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</si>
  <si>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</si>
  <si>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</si>
  <si>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</si>
  <si>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</si>
  <si>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</si>
  <si>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</si>
  <si>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</si>
  <si>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</si>
  <si>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</si>
  <si>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</si>
  <si>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</si>
  <si>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</si>
  <si>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</si>
  <si>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</si>
  <si>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</si>
  <si>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</si>
  <si>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</si>
  <si>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</si>
  <si>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</si>
  <si>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</si>
  <si>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</si>
  <si>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</si>
  <si>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</si>
  <si>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</si>
  <si>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</si>
  <si>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</si>
  <si>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</si>
  <si>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</si>
  <si>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</si>
  <si>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</si>
  <si>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</si>
  <si>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</si>
  <si>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</si>
  <si>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</si>
  <si>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</si>
  <si>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</si>
  <si>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</si>
  <si>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</si>
  <si>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</si>
  <si>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</si>
  <si>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</si>
  <si>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</si>
  <si>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</si>
  <si>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</si>
  <si>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</si>
  <si>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</si>
  <si>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</si>
  <si>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 xml:space="preserve">      农业生产发展支出</t>
  </si>
  <si>
    <t xml:space="preserve">      农村社会事业支出</t>
  </si>
  <si>
    <t xml:space="preserve">      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</si>
  <si>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</si>
  <si>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</si>
  <si>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</si>
  <si>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</si>
  <si>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</si>
  <si>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</si>
  <si>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</si>
  <si>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</si>
  <si>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</si>
  <si>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</si>
  <si>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</si>
  <si>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</si>
  <si>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</si>
  <si>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</si>
  <si>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</si>
  <si>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</si>
  <si>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</si>
  <si>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</si>
  <si>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</si>
  <si>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</si>
  <si>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</si>
  <si>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</si>
  <si>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</si>
  <si>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</si>
  <si>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</si>
  <si>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</si>
  <si>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</si>
  <si>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</si>
  <si>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</si>
  <si>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</si>
  <si>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</si>
  <si>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</si>
  <si>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</si>
  <si>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</si>
  <si>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</si>
  <si>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</si>
  <si>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</si>
  <si>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</si>
  <si>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</si>
  <si>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</si>
  <si>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</si>
  <si>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</si>
  <si>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</si>
  <si>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</si>
  <si>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</si>
  <si>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</si>
  <si>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</si>
  <si>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</si>
  <si>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</si>
  <si>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</si>
  <si>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</si>
  <si>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</si>
  <si>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</si>
  <si>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</si>
  <si>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</si>
  <si>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</si>
  <si>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</si>
  <si>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</si>
  <si>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</si>
  <si>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</si>
  <si>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</si>
  <si>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</si>
  <si>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</si>
  <si>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</si>
  <si>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</si>
  <si>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</si>
  <si>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</si>
  <si>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</si>
  <si>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</si>
  <si>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</si>
  <si>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</si>
  <si>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</si>
  <si>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</si>
  <si>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</si>
  <si>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</si>
  <si>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</si>
  <si>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</si>
  <si>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</si>
  <si>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</si>
  <si>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</si>
  <si>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</si>
  <si>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</si>
  <si>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</si>
  <si>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</si>
  <si>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</si>
  <si>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</si>
  <si>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</si>
  <si>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</si>
  <si>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</si>
  <si>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</si>
  <si>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</si>
  <si>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</si>
  <si>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</si>
  <si>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</si>
  <si>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</si>
  <si>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</si>
  <si>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</si>
  <si>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</si>
  <si>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</si>
  <si>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</si>
  <si>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</si>
  <si>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</si>
  <si>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</si>
  <si>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</si>
  <si>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</si>
  <si>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</si>
  <si>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</si>
  <si>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</si>
  <si>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</si>
  <si>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</si>
  <si>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</si>
  <si>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</si>
  <si>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</si>
  <si>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</si>
  <si>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</si>
  <si>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</si>
  <si>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</si>
  <si>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</si>
  <si>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</si>
  <si>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</si>
  <si>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</si>
  <si>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</si>
  <si>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</si>
  <si>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</si>
  <si>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</si>
  <si>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</si>
  <si>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</si>
  <si>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</si>
  <si>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</si>
  <si>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</si>
  <si>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</si>
  <si>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</si>
  <si>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</si>
  <si>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</si>
  <si>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</si>
  <si>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</si>
  <si>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</si>
  <si>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</si>
  <si>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</si>
  <si>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</si>
  <si>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</si>
  <si>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</si>
  <si>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</si>
  <si>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</si>
  <si>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</si>
  <si>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</si>
  <si>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</si>
  <si>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</si>
  <si>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</si>
  <si>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</si>
  <si>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</si>
  <si>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</si>
  <si>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</si>
  <si>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</si>
  <si>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</si>
  <si>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</si>
  <si>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</si>
  <si>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</si>
  <si>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</si>
  <si>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</si>
  <si>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</si>
  <si>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</si>
  <si>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</si>
  <si>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</si>
  <si>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</si>
  <si>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</si>
  <si>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</si>
  <si>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</si>
  <si>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</si>
  <si>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</si>
  <si>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</si>
  <si>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</si>
  <si>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</si>
  <si>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</si>
  <si>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</si>
  <si>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</si>
  <si>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</si>
  <si>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</si>
  <si>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</si>
  <si>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</si>
  <si>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</si>
  <si>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</si>
  <si>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</si>
  <si>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</si>
  <si>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</si>
  <si>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</si>
  <si>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</si>
  <si>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</si>
  <si>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</si>
  <si>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</si>
  <si>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</si>
  <si>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</si>
  <si>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</si>
  <si>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</si>
  <si>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</si>
  <si>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</si>
  <si>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</si>
  <si>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</si>
  <si>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</si>
  <si>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</si>
  <si>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</si>
  <si>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</si>
  <si>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</si>
  <si>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</si>
  <si>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</si>
  <si>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</si>
  <si>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</si>
  <si>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</si>
  <si>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</si>
  <si>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</si>
  <si>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</si>
  <si>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</si>
  <si>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</si>
  <si>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</si>
  <si>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</si>
  <si>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</si>
  <si>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</si>
  <si>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</si>
  <si>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</si>
  <si>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</si>
  <si>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</si>
  <si>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</si>
  <si>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</si>
  <si>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</si>
  <si>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</si>
  <si>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</si>
  <si>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</si>
  <si>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</si>
  <si>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</si>
  <si>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</si>
  <si>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</si>
  <si>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</si>
  <si>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2296001</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</si>
  <si>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</si>
  <si>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</si>
  <si>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</si>
  <si>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</si>
  <si>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</si>
  <si>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</si>
  <si>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</si>
  <si>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</si>
  <si>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</si>
  <si>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</si>
  <si>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</si>
  <si>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</si>
  <si>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</si>
  <si>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</si>
  <si>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</si>
  <si>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</si>
  <si>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</si>
  <si>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</si>
  <si>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</si>
  <si>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</si>
  <si>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</si>
  <si>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</si>
  <si>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</si>
  <si>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</si>
  <si>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</si>
  <si>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</si>
  <si>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</si>
  <si>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</si>
  <si>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</si>
  <si>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</si>
  <si>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</si>
  <si>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</si>
  <si>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</si>
  <si>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</si>
  <si>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</si>
  <si>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</si>
  <si>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</si>
  <si>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</si>
  <si>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</si>
  <si>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</si>
  <si>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</si>
  <si>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</si>
  <si>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</si>
  <si>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</si>
  <si>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</si>
  <si>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</si>
  <si>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</si>
  <si>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</si>
  <si>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</si>
  <si>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</si>
  <si>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</si>
  <si>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</si>
  <si>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</si>
  <si>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</si>
  <si>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</si>
  <si>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</si>
  <si>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</si>
  <si>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</si>
  <si>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</si>
  <si>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</si>
  <si>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</si>
  <si>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</si>
  <si>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</si>
  <si>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</si>
  <si>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</si>
  <si>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</si>
  <si>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</si>
  <si>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</si>
  <si>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</si>
  <si>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</si>
  <si>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</si>
  <si>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</si>
  <si>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</si>
  <si>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</si>
  <si>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</si>
  <si>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</si>
  <si>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</si>
  <si>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</si>
  <si>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</si>
  <si>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</si>
  <si>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</si>
  <si>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</si>
  <si>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</si>
  <si>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</si>
  <si>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</si>
  <si>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</si>
  <si>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</si>
  <si>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</si>
  <si>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</si>
  <si>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</si>
  <si>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</si>
  <si>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</si>
  <si>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</si>
  <si>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</si>
  <si>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</si>
  <si>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</si>
  <si>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</si>
  <si>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</si>
  <si>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</si>
  <si>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</si>
  <si>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</si>
  <si>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</si>
  <si>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</si>
  <si>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</si>
  <si>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</si>
  <si>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</si>
  <si>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</si>
  <si>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</si>
  <si>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</si>
  <si>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</si>
  <si>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</si>
  <si>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</si>
  <si>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</si>
  <si>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</si>
  <si>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</si>
  <si>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</si>
  <si>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</si>
  <si>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</si>
  <si>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</si>
  <si>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</si>
  <si>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</si>
  <si>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</si>
  <si>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</si>
  <si>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</si>
  <si>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</si>
  <si>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</si>
  <si>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</si>
  <si>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</si>
  <si>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</si>
  <si>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</si>
  <si>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官渡区政府性基金支出</t>
  </si>
  <si>
    <t>是</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</si>
  <si>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</si>
  <si>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</si>
  <si>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</si>
  <si>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</si>
  <si>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</si>
  <si>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</si>
  <si>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</si>
  <si>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</si>
  <si>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</si>
  <si>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</si>
  <si>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</si>
  <si>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</si>
  <si>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</si>
  <si>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2024年官渡区本级政府性基金预算收入情况表</t>
  </si>
  <si>
    <t xml:space="preserve">   政府性基金补助收入</t>
  </si>
  <si>
    <t>否</t>
  </si>
  <si>
    <t xml:space="preserve">     政府性基金上解收入</t>
  </si>
  <si>
    <t>2-4 2024年官渡区本级政府性基金预算支出情况表（公开到项级）</t>
  </si>
  <si>
    <t>类</t>
  </si>
  <si>
    <t>2146907</t>
  </si>
  <si>
    <t>2300401</t>
  </si>
  <si>
    <t xml:space="preserve">     政府性基金补助支出</t>
  </si>
  <si>
    <t>203308</t>
  </si>
  <si>
    <t>23011</t>
  </si>
  <si>
    <t xml:space="preserve">   地方政府专项债务转贷支出</t>
  </si>
  <si>
    <t>上年结转对应安排支出</t>
  </si>
  <si>
    <t>2-5  2024年官渡区本级政府性基金支出表（区对下转移支付）</t>
  </si>
  <si>
    <t>本年支出小计</t>
  </si>
  <si>
    <t>3-1  2024年官渡区国有资本经营收入预算情况表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</si>
  <si>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</si>
  <si>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</si>
  <si>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</si>
  <si>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</si>
  <si>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</si>
  <si>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</si>
  <si>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</si>
  <si>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</si>
  <si>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</si>
  <si>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</si>
  <si>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</si>
  <si>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</si>
  <si>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</si>
  <si>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</si>
  <si>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</si>
  <si>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</si>
  <si>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</si>
  <si>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</si>
  <si>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</si>
  <si>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</si>
  <si>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</si>
  <si>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</si>
  <si>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</si>
  <si>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</si>
  <si>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</si>
  <si>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</si>
  <si>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</si>
  <si>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</si>
  <si>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</si>
  <si>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</si>
  <si>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</si>
  <si>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</si>
  <si>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</si>
  <si>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</si>
  <si>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</si>
  <si>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官渡区国有资本经营收入</t>
  </si>
  <si>
    <t>上年结转</t>
  </si>
  <si>
    <t>3-2  2024年官渡区本级国有资本经营支出预算情况表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</si>
  <si>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</si>
  <si>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</si>
  <si>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</si>
  <si>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</si>
  <si>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</si>
  <si>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</si>
  <si>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</si>
  <si>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</si>
  <si>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</si>
  <si>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</si>
  <si>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</si>
  <si>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</si>
  <si>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</si>
  <si>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</si>
  <si>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</si>
  <si>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</si>
  <si>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</si>
  <si>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</si>
  <si>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</si>
  <si>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官渡区国有资本经营支出</t>
  </si>
  <si>
    <t>国有资本经营预算转移支付</t>
  </si>
  <si>
    <t>调出资金</t>
  </si>
  <si>
    <t>结转下年</t>
  </si>
  <si>
    <t>3-3  2024年官渡区本级国有资本经营收入预算情况表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</si>
  <si>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</si>
  <si>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</si>
  <si>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</si>
  <si>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</si>
  <si>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</si>
  <si>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</si>
  <si>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</si>
  <si>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</si>
  <si>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</si>
  <si>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3-4  2024年官渡区本级国有资本经营支出预算情况表</t>
  </si>
  <si>
    <t>项   目</t>
  </si>
  <si>
    <t xml:space="preserve">    "三供一业"移交补助支出</t>
  </si>
  <si>
    <t xml:space="preserve">   其他金融国有资本经营预算支出</t>
  </si>
  <si>
    <t>3-5  2024年官渡区本级国有资本经营预算转移支付表（官渡区）</t>
  </si>
  <si>
    <t>地  区</t>
  </si>
  <si>
    <t>预算数</t>
  </si>
  <si>
    <t>官渡区</t>
  </si>
  <si>
    <t>合  计</t>
  </si>
  <si>
    <t>3-6  2024年官渡区本级国有资本经营预算转移支付表（分项目）</t>
  </si>
  <si>
    <t>项目名称</t>
  </si>
  <si>
    <t>4-1  2024年官渡区本级社会保险基金收入预算情况表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</si>
  <si>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</si>
  <si>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</si>
  <si>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</si>
  <si>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</si>
  <si>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</si>
  <si>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</si>
  <si>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</si>
  <si>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</si>
  <si>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</si>
  <si>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</si>
  <si>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</si>
  <si>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</si>
  <si>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</si>
  <si>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</si>
  <si>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</si>
  <si>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</si>
  <si>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</si>
  <si>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</si>
  <si>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备注：我区社会保险基金主要是由省市统筹，年终由上级财政部门统一结算，所以全区社会保险基金预算收支平衡情况不作反映。</t>
  </si>
  <si>
    <t>4-2  2024年官渡区本级社会保险基金支出预算情况表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</si>
  <si>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</si>
  <si>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</si>
  <si>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</si>
  <si>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</si>
  <si>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</si>
  <si>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</si>
  <si>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</si>
  <si>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</si>
  <si>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</si>
  <si>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</si>
  <si>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</si>
  <si>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</si>
  <si>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</si>
  <si>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</si>
  <si>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2024年官渡区本级社会保险基金收入预算情况表</t>
  </si>
  <si>
    <t>4-4  2024年官渡区本级社会保险基金支出预算情况表</t>
  </si>
  <si>
    <t>没有数据，省级不经办</t>
  </si>
  <si>
    <t>5-1  官渡区2023年地方政府债务限额及余额预算情况表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</si>
  <si>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</si>
  <si>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</si>
  <si>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</si>
  <si>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</si>
  <si>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</si>
  <si>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</si>
  <si>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</si>
  <si>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</si>
  <si>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</si>
  <si>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</si>
  <si>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</si>
  <si>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</si>
  <si>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</si>
  <si>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 xml:space="preserve">  昆明市</t>
  </si>
  <si>
    <t xml:space="preserve">    官渡区</t>
  </si>
  <si>
    <t>注：1.本表反映上一年度本地区、本级及分地区地方政府债务限额及余额预计执行数。</t>
  </si>
  <si>
    <t xml:space="preserve">    2.本表由县级以上地方各级财政部门在本级人民代表大会批准预算后二十日内公开。</t>
  </si>
  <si>
    <t>昆明市2023年地方政府债务限额及余额预算情况表</t>
  </si>
  <si>
    <t>（以昆明市为例）</t>
  </si>
  <si>
    <t xml:space="preserve">    昆明市本级</t>
  </si>
  <si>
    <t xml:space="preserve">    五华区</t>
  </si>
  <si>
    <t xml:space="preserve">    盘龙区</t>
  </si>
  <si>
    <t>5-2  官渡区2023年地方政府一般债务余额情况表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</si>
  <si>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</si>
  <si>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</si>
  <si>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</si>
  <si>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</si>
  <si>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</si>
  <si>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</si>
  <si>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</si>
  <si>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</si>
  <si>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</si>
  <si>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</si>
  <si>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</si>
  <si>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</si>
  <si>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官渡区本级2023年地方政府一般债务余额情况表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</si>
  <si>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</si>
  <si>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</si>
  <si>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</si>
  <si>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官渡区2023年地方政府专项债务余额情况表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</si>
  <si>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</si>
  <si>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</si>
  <si>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</si>
  <si>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</si>
  <si>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</si>
  <si>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</si>
  <si>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</si>
  <si>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</si>
  <si>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官渡区本级2023年地方政府专项债务余额情况表</t>
  </si>
  <si>
    <t>六、2023年地方政府专项债务新增限额</t>
  </si>
  <si>
    <t>七、2024年末地方政府专项债务余额限额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</si>
  <si>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</si>
  <si>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官渡区地方政府债券发行及还本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</si>
  <si>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</si>
  <si>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</si>
  <si>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</si>
  <si>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</si>
  <si>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</si>
  <si>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</si>
  <si>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</si>
  <si>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</si>
  <si>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</si>
  <si>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</si>
  <si>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</si>
  <si>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</si>
  <si>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</si>
  <si>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</si>
  <si>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</si>
  <si>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</si>
  <si>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</si>
  <si>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</si>
  <si>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</si>
  <si>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</si>
  <si>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</si>
  <si>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</si>
  <si>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</si>
  <si>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</si>
  <si>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</si>
  <si>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</si>
  <si>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</si>
  <si>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</si>
  <si>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</si>
  <si>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</si>
  <si>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</si>
  <si>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官渡区2024年地方政府债务限额提前下达情况表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</si>
  <si>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</si>
  <si>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</si>
  <si>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</si>
  <si>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</si>
  <si>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</si>
  <si>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</si>
  <si>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官渡区本级2024年年初新增地方政府债券资金安排表</t>
  </si>
  <si>
    <t>序号</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</si>
  <si>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</si>
  <si>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</si>
  <si>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</si>
  <si>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</si>
  <si>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</si>
  <si>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t>
  </si>
  <si>
    <t>2024年度暂无年初新增地方政府债券资金。</t>
  </si>
  <si>
    <t>6-1   2024年官渡区本级重大政策和重点项目绩效目标表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</si>
  <si>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</si>
  <si>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</si>
  <si>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</si>
  <si>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</si>
  <si>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</si>
  <si>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</si>
  <si>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</si>
  <si>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</si>
  <si>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</si>
  <si>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</si>
  <si>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官渡区教育体育局</t>
  </si>
  <si>
    <t>2024年保基本民生项目区级配套专项资金</t>
  </si>
  <si>
    <t>各类教育协调发展，全面普及学前教育、均衡发展义务教育、优质发展高中教育、特色发展职业教育、规范发展民办教育、积极发展特殊教育，基本实现教育的优质化、特色化、品牌化，教育整体水平居于全市前列。</t>
  </si>
  <si>
    <t xml:space="preserve">        产出指标</t>
  </si>
  <si>
    <t>数量指标</t>
  </si>
  <si>
    <t>全区各级各类学校适龄学生顺利入学。</t>
  </si>
  <si>
    <t>=</t>
  </si>
  <si>
    <t>100</t>
  </si>
  <si>
    <t>%</t>
  </si>
  <si>
    <t>定性指标</t>
  </si>
  <si>
    <t xml:space="preserve">        效益指标</t>
  </si>
  <si>
    <t>经济效益指标</t>
  </si>
  <si>
    <t>按规划进度实施，保障教育教学工作正常开展。</t>
  </si>
  <si>
    <t xml:space="preserve">        满意度指标</t>
  </si>
  <si>
    <t>服务对象满意度指标</t>
  </si>
  <si>
    <t>按照“以流入地政府为主，以公办学校为主”的原则，依法保障外来务工人员随迁子女公平接受义务教育，办成社会认可，人民群众满意的优质教育。</t>
  </si>
  <si>
    <t>90</t>
  </si>
  <si>
    <t>“三名工程”公费学位配比教师工资补助资金</t>
  </si>
  <si>
    <t>“三名工程”引进名校享受国家和当地政府相关优惠政策。接收招生计划的30%为公费学位学生，接收公费学位学生享受义务教育政策性补贴，包括生均公用经费及教师工资待遇补助，其中教师人员配备按公办学校初级职称教师待遇核拨经费补助（105000元/人.年）。</t>
  </si>
  <si>
    <t>资金到位率</t>
  </si>
  <si>
    <t>定量指标</t>
  </si>
  <si>
    <t>本级财政支付资金</t>
  </si>
  <si>
    <t>社会效益指标</t>
  </si>
  <si>
    <t>学生入学率</t>
  </si>
  <si>
    <t>群众满意度</t>
  </si>
  <si>
    <t>&gt;=</t>
  </si>
  <si>
    <t>教育费附加专项资金</t>
  </si>
  <si>
    <t>质量指标</t>
  </si>
  <si>
    <t>全面提高办学质量，扩大辖区内基础教育和优质教育办学资源。</t>
  </si>
  <si>
    <t>时效指标</t>
  </si>
  <si>
    <t>2021年按规划进度实施，保障教育教学工作正常开展。</t>
  </si>
  <si>
    <t>为社会发展提供人力资源基础服务。实现从教育大区向教育强区转变。</t>
  </si>
  <si>
    <t>保障各级各类适龄学生顺利入学，义务教育水平从初步均衡向基本均衡发展。</t>
  </si>
  <si>
    <t>生态效益指标</t>
  </si>
  <si>
    <t>建成环境优美，设施完善的标准化学校。使官渡区学校布局布点与人口发展规模，人口的分布相适应。</t>
  </si>
  <si>
    <t>可持续影响指标</t>
  </si>
  <si>
    <t>为社会发展持续提供人力资源。</t>
  </si>
  <si>
    <t xml:space="preserve"> 企业中小学退休教师待遇差专项资金</t>
  </si>
  <si>
    <t>积极筹措资金，确保补助资金及时到位，将国家对国有企业退休职工的优惠政策落到实处。</t>
  </si>
  <si>
    <t>符合政策的退休教师覆盖面</t>
  </si>
  <si>
    <t>年度工作任务</t>
  </si>
  <si>
    <t>专项补助资金兑现标准准确率</t>
  </si>
  <si>
    <t>99</t>
  </si>
  <si>
    <t>财政资金拨付率</t>
  </si>
  <si>
    <t>&lt;=</t>
  </si>
  <si>
    <t>30</t>
  </si>
  <si>
    <t>天</t>
  </si>
  <si>
    <t>退休教师满意率</t>
  </si>
  <si>
    <t>&gt;</t>
  </si>
  <si>
    <t>80</t>
  </si>
  <si>
    <t>人</t>
  </si>
  <si>
    <t>退休教师上访率</t>
  </si>
  <si>
    <t>1</t>
  </si>
  <si>
    <t>招生考试业务专项资金</t>
  </si>
  <si>
    <t>全面贯彻落实国家及云南省中长期教育改革与发展规划纲要，组织好高考中考等各类国家级考试，满足社会对公办普惠性教育的需求和对优质教育的需求。保证各类考生顺利完成考试。</t>
  </si>
  <si>
    <t>保障全区各级各类公民办学校学生顺利考试升学。</t>
  </si>
  <si>
    <t>按照国家标准化考试要求组织和完成考试。</t>
  </si>
  <si>
    <t>及时拨付考试业务专项资金，确保考试按时进行。</t>
  </si>
  <si>
    <t>保障各级各类适龄学生顺利入学升学。</t>
  </si>
  <si>
    <t>学生及家长满意度</t>
  </si>
  <si>
    <t>学生及家长满意度达到要求。</t>
  </si>
  <si>
    <t>官渡区卫生健康局</t>
  </si>
  <si>
    <t>计划生育奖优免补区级配套经费</t>
  </si>
  <si>
    <t>一季度：对养老生活补助，特殊家庭进行资格审核
二季度：对资格和人数进行再次核对，下发部分已审核人员资金
三季度：完成农业人口奖优免补各项资格认定，并做好数据上报以及市级的全人口信息平台的维护
四季度:对下一年度的工作进行安排，对上一年的工作进行整理，并下发所有奖优免补人员资金</t>
  </si>
  <si>
    <t>奖励扶助对象建档</t>
  </si>
  <si>
    <t>国家、省、市、区任务</t>
  </si>
  <si>
    <t>资格确认准确率</t>
  </si>
  <si>
    <t>完成时限</t>
  </si>
  <si>
    <t>2024</t>
  </si>
  <si>
    <t>年</t>
  </si>
  <si>
    <t>符合条件申报对象覆盖率</t>
  </si>
  <si>
    <t>通过实施计划生育奖优免补政策，到达利国利民，服务民生</t>
  </si>
  <si>
    <t>家庭发展能力</t>
  </si>
  <si>
    <t>逐步提高</t>
  </si>
  <si>
    <t>奖励对象满意度</t>
  </si>
  <si>
    <t>社会满意度</t>
  </si>
  <si>
    <t>职工满意度</t>
  </si>
  <si>
    <t>全国计划生育特别扶助区级资金</t>
  </si>
  <si>
    <t>目标1：实施农村计划生育家庭奖励扶助制度，解决农村独生子女家庭的养老问题，提高部分计生家庭的发展能力，实施计划生育家庭特别扶助制度，缓解计划生育困难家庭在生产、生活、医疗和养老等方面的困难，为探索如何加大对“失独”家庭的保障进行了有益的探索，保障和改善民生，促进社会和谐与稳定，调整完善计划生育投入机制，支持建立较为完善的计划生育服务管理制度和家庭发展支持体系，推动人口计划生育工作由控制人口数量为主向调控总量、提升素质和促进人口长期均衡发展。目标2：对应享受奖励与扶助（包括“奖励与扶助制度”、“特别扶助制度”、一次性抚慰金、一次性奖励金、奖学金、城乡居民基本医疗保险个人参保费用）政策的人员，全部进行资格认定，并建立完善基本的信息档案，做到及时发放奖励与扶助资金。</t>
  </si>
  <si>
    <t>扶助对象建档率</t>
  </si>
  <si>
    <t>发放及时率</t>
  </si>
  <si>
    <t>95</t>
  </si>
  <si>
    <t>区级配套资金成本</t>
  </si>
  <si>
    <t>1162352.64</t>
  </si>
  <si>
    <t>元</t>
  </si>
  <si>
    <t>目标人群政策知晓率</t>
  </si>
  <si>
    <t>受益对象满意度</t>
  </si>
  <si>
    <t>官渡区城市管理局</t>
  </si>
  <si>
    <t>环卫一体化项目经费</t>
  </si>
  <si>
    <t>2024年全区环卫一体化项目所需经费为63760000元。</t>
  </si>
  <si>
    <t>道路清扫保洁、绿化保洁管养、河道、湿地保洁管养严格按照相关要求进行作业。</t>
  </si>
  <si>
    <t>1.道路清扫总面积为1706.02万平方米;2.生活垃圾每天1800吨;3.运营管理维护公厕133座;4.景观亮化运营维护16处；5.绿化管养面积为：541.61万平方米，6.河道的清淤和河面保洁、湿地管养面积为：560.43万平方米</t>
  </si>
  <si>
    <t>按照《官渡区环境卫生检查考核办法》《官渡区公共绿化市场化管养考核办法》、《官渡区河道水面保洁、河道绿化管护和湿地管护考核办法》要求进行作业。</t>
  </si>
  <si>
    <t>通过环卫一体化是否有效整合资源，提高效率，提高机械化作业率，改善居民生活环境。</t>
  </si>
  <si>
    <t>通过环卫一体化有效整合资源，提高效率，提高机械化作业率，改善居民生活环境。</t>
  </si>
  <si>
    <t>项目产出能持续运用；项目运行所依赖的政策制度能持续执行</t>
  </si>
  <si>
    <t>社会公众满意度</t>
  </si>
  <si>
    <t>考察受益对象满意度</t>
  </si>
  <si>
    <t>内部人员满意度</t>
  </si>
  <si>
    <t xml:space="preserve"> 垃圾处置费补助资金专项经费</t>
  </si>
  <si>
    <t>2024年度垃圾处置补助经费12522760元。</t>
  </si>
  <si>
    <t>官渡区每天产生生活垃圾1800吨，生活垃圾做到日产日清，清运率达90%，处理率达100%。</t>
  </si>
  <si>
    <t>每天约1800</t>
  </si>
  <si>
    <t>吨</t>
  </si>
  <si>
    <t>做到车走地净。责任区的垃圾必须做到日产日清，不准积存。</t>
  </si>
  <si>
    <t>是否按照要求进行足额预算垃圾处理配套经费，是否专户管理补助资金。</t>
  </si>
  <si>
    <t>生活垃圾清运是否全覆盖，是否提升城市清洁水平</t>
  </si>
  <si>
    <t>经费投入后辖区生活垃圾清运及处理水平是否改变明显</t>
  </si>
  <si>
    <t>考察受益对象的满意程度</t>
  </si>
  <si>
    <t>昆明中央商务区管理委员会</t>
  </si>
  <si>
    <t>昆明中央法务区落地挂牌项目经费</t>
  </si>
  <si>
    <t>根据省、市工作要求，及时与上级部门和区属各街道、各部门对接，明确任务分工和时限，完成建设昆明中央法务区公共法律服务中心，宣传推介引入国内外符合资格条件、有影响力的高端法务泛法务机构和组织，组建昆明中央法务区服务管理工作机构，制作、发布昆明中央法务区形象标识（LOGO）及宣传片任务，设计打造昆明中央法务区展示区，举办昆明中央法务区挂牌仪式、招商引资推介会、以及南亚东南亚国家高端论坛等活动。</t>
  </si>
  <si>
    <t>计划完工率</t>
  </si>
  <si>
    <t>反映法务区落地计划完工情况。
计划完工率=实际完成工程项目个数/按计划应完成项目个数。</t>
  </si>
  <si>
    <t>设计功能实现率</t>
  </si>
  <si>
    <t>反映建设项目设施设计功能的实现情况。
设计功能实现率=（实际实现设计功能数/计划实现设计功能数）*100%</t>
  </si>
  <si>
    <t>受益人群满意度</t>
  </si>
  <si>
    <t>调查人群中对设施建设或设施运行的满意度。
受益人群覆盖率=（调查人群中对设施建设或设施运行的人数/问卷调查人数）*100%</t>
  </si>
  <si>
    <t>昆明市公安局官渡分局</t>
  </si>
  <si>
    <t>公安警务保障后勤保障管理服务经费</t>
  </si>
  <si>
    <t>按照计划，2021年完成项目招投标及政府购买服务事宜，按照实际中标价格支付相关费用。经测算，2023年支出经费需要1500万元。</t>
  </si>
  <si>
    <t>监督检查次数</t>
  </si>
  <si>
    <t>3</t>
  </si>
  <si>
    <t>反映委托单位对物业服务监督检查的次数的情况。</t>
  </si>
  <si>
    <t>设施设备（系统）检查检修次数</t>
  </si>
  <si>
    <t>5</t>
  </si>
  <si>
    <t>次/月（季、年）</t>
  </si>
  <si>
    <t>反映电梯、空调、消防、安保、会议系统等设施设备检查检修次数的情况。（具体运用时，根据不同的设施对检查的要求进行检查频次的设置。）</t>
  </si>
  <si>
    <t>消防巡查次数</t>
  </si>
  <si>
    <t>次/天</t>
  </si>
  <si>
    <t>反映每天消防巡查次数的情况。</t>
  </si>
  <si>
    <t>零星修缮（维修）处理时限</t>
  </si>
  <si>
    <t>反映零星修缮处理完成的时限情况。</t>
  </si>
  <si>
    <t>物业管理面积</t>
  </si>
  <si>
    <t>反映物业管理合同约定的服务区域、办公区域室内外（含绿化）面积之和。</t>
  </si>
  <si>
    <t>绿化管养面积</t>
  </si>
  <si>
    <t>反映办公区室外绿化管养面积的情况。</t>
  </si>
  <si>
    <t>绿化更换完成率</t>
  </si>
  <si>
    <t>反映绿化更换的完成情况。绿化更换完成率=实际更换的绿化数量（面积）/应更换的绿化数量（面积）*100%</t>
  </si>
  <si>
    <t>安保巡查次数</t>
  </si>
  <si>
    <t>反映每天安保巡查次数的情况。</t>
  </si>
  <si>
    <t>政府采购率</t>
  </si>
  <si>
    <t>反映实行政府采购的情况。政府采购率=实行政府采购的项目数/采购限额标准以上项目数*100%</t>
  </si>
  <si>
    <t>绿化存活率</t>
  </si>
  <si>
    <t>反映绿化存活的情况。绿化存活率=存活绿化数（面积）/总绿化数（面积）*100%</t>
  </si>
  <si>
    <t>卫生保洁合格率</t>
  </si>
  <si>
    <t>反映卫生保洁检查验收合格的情况。卫生保洁合格率=卫生保洁检查验收合格次数/卫生保洁总次数*100%</t>
  </si>
  <si>
    <t>物管人员在岗率</t>
  </si>
  <si>
    <t>反映安保、消防服务人员等物管人员在岗的情况。物管人员在岗率=实际在岗工时/应在岗工时*100%</t>
  </si>
  <si>
    <t>零星修缮验收合格率</t>
  </si>
  <si>
    <t>反映零星修缮达标的情况。零星修缮验收合格率=零星修缮验收合格数量/零星修缮提交验收数量*100%</t>
  </si>
  <si>
    <t>零星修缮（维修）及时率</t>
  </si>
  <si>
    <t>反映零星修缮（维修）及时的情况。零星修缮（维修）及时率=在规定时间内完成零星修缮（维修）数量/报修数量*100%</t>
  </si>
  <si>
    <t>物业服务需求保障程度</t>
  </si>
  <si>
    <t>反映绿化、安保、安防、保洁等服务满足委托单位的程度。（实际运用时根据项目对物业的需求，主要通过整体评价的方式进行评价。）</t>
  </si>
  <si>
    <t>设施设备（系统)发生故障次数</t>
  </si>
  <si>
    <t>0.5</t>
  </si>
  <si>
    <t>次</t>
  </si>
  <si>
    <t>反映电梯、空调、消防、安保、会议系统等设施设备发生故障的情况。</t>
  </si>
  <si>
    <t>物管人员签订合同并培训的人数占比</t>
  </si>
  <si>
    <t>反映物管人员中签订合同并参与培训的情况。物管人员签订合同并培训的人数占比=物管人员中签订合同并参与培训的人数/物管人员总数*100%</t>
  </si>
  <si>
    <t>服务受益人员满意度</t>
  </si>
  <si>
    <t>反映保安、保洁、餐饮服务、绿化养护服务受益人员满意程度。</t>
  </si>
  <si>
    <t>公安业务专项经费</t>
  </si>
  <si>
    <t>2023年9月我局实有在编在职人数为1199人，按照云财政法（2020）370号《云南省州（市）级和县级政法机关公用经费保障标准》，我局按州（市）所在地县（市、区），人均4.5万元保障标准进行保障，2024年调整按照人均4.1万元标准保障，经测算全年需此项经费49，159，000.00元</t>
  </si>
  <si>
    <t>及时受立案</t>
  </si>
  <si>
    <t>及时处理各项报警、如实立案、100%受理各项公安服务工作。</t>
  </si>
  <si>
    <t>治安案件查处率、八类案件破案率</t>
  </si>
  <si>
    <t>50</t>
  </si>
  <si>
    <t>治安案件查处率达到65%以上、八类案件破案率达50%以上、一般案件破案率达到35%以上</t>
  </si>
  <si>
    <t>按照法律法规规定时限受理案件，办理案件</t>
  </si>
  <si>
    <t>在各项法律法规工作时限受理案件、接处警，办理案件</t>
  </si>
  <si>
    <t>发案率下降率</t>
  </si>
  <si>
    <t>10</t>
  </si>
  <si>
    <t>群众安全感90%以上，履行好公安业务本质工作，创造良好的社会秩序和环境，为辖区社会经济建设和发展保驾护航。</t>
  </si>
  <si>
    <t>安全感测评</t>
  </si>
  <si>
    <t>群众安全感不低于90%</t>
  </si>
  <si>
    <t>群众对治安满意度不低于90%</t>
  </si>
  <si>
    <t>受益对象满意度测评</t>
  </si>
  <si>
    <t>内部人员满意度测评</t>
  </si>
  <si>
    <t xml:space="preserve">      看守所管理经费及囚粮经费</t>
  </si>
  <si>
    <t>为了保证官渡区看守所工作的正常开展，维护监所的稳定，确保我区侦查、起诉、审判、押解工作的顺利进行，在编报2019年看守所工作经费预算时，我所根据《公安部、财政部关于印发看守所在押人员伙食实物量标准的通知》（公通字【1996】6号）、《公安部 财政部关于印发＜看守所经费开支范围和管理办法的规定＞的通知》（公预【1996】55号）、《财政部、公安部关于进一步加强看守所经费保障工作的通知》（财行【2009】132号）和省综治办、省公安厅《关于印发&lt;全省看守所安全管理大检查专项活动方案&gt;的通知》（云综治办【2010】16号），本着看守所正常工作运转必须的经费开支为原则，遵循“量入为出、收支平衡、不列赤字”的原则，严格开支标准和范围。2023年测算需要经费2030万元。</t>
  </si>
  <si>
    <t>月均关押量</t>
  </si>
  <si>
    <t>2200</t>
  </si>
  <si>
    <t>根据2020年实际关押量 测定</t>
  </si>
  <si>
    <t>全年收押量</t>
  </si>
  <si>
    <t>4000</t>
  </si>
  <si>
    <t>根据2019年度全年收押量确定</t>
  </si>
  <si>
    <t>保障在押人员基本生活保障、医疗保障，保证刑事诉讼顺利进行。</t>
  </si>
  <si>
    <t>按照看守所经费开支管理办法，严格控制使用资金。</t>
  </si>
  <si>
    <t>保障看守所在押人员生活保障、保障刑事诉讼的顺利进行</t>
  </si>
  <si>
    <t>执法规范化建设不断提高</t>
  </si>
  <si>
    <t>看守所安全，正常发挥其职能作用 ，执法办案部门对看守所管理水平测评满意度</t>
  </si>
  <si>
    <t>官渡区机关事务管理局</t>
  </si>
  <si>
    <t>区国投大厦办公区后勤保障管理服务经费</t>
  </si>
  <si>
    <t>保证区国投大厦办公区租赁及后勤保障管理服务工作规范、高效运行，从公共设施设备管理、保洁管理、秩序维护管理服务、机关食堂管理、消防防灾管理、能源管理、绿化管养、会务保障等方面加强后勤保障服务管理工作，不断提高区国投大厦办公区后勤保障服务质量。
三季度初期完成支付进度的50%，四季度中期完成支付进度的100%。</t>
  </si>
  <si>
    <t>保障区国投大厦办公区后勤管理工作的入驻单位数</t>
  </si>
  <si>
    <t>个</t>
  </si>
  <si>
    <t>区国投大厦办公区公共设施设备管理、保洁管理、秩序维护管理服务、机关食堂管理、消防防灾管理、能源管理、绿化管养、会务保障等管理到位，确保入驻单位正常办公</t>
  </si>
  <si>
    <t>租赁办公用房建筑面积</t>
  </si>
  <si>
    <t>114000</t>
  </si>
  <si>
    <t>平方米</t>
  </si>
  <si>
    <t>确保整个办公区域公共设施设备管理、保洁管理、秩序维护管理服务、机关食堂管理、消防防灾管理、能源管理、绿化管养、会务保障等管理到位</t>
  </si>
  <si>
    <t>安全生产率</t>
  </si>
  <si>
    <t>保障安保、消防、设施设备运行、水电气等安全生产</t>
  </si>
  <si>
    <t>设施设备运行完好率</t>
  </si>
  <si>
    <t>保障办公区设施设备正常运行</t>
  </si>
  <si>
    <t>物业管理工作到位率</t>
  </si>
  <si>
    <t>区国投大厦办公区公共设施设备管理、保洁管理、秩序维护管理服务、机关食堂管理、消防防灾管理、能源管理、绿化管养、会务保障等方面管理到位，服务优质</t>
  </si>
  <si>
    <t>考察当年完成时间</t>
  </si>
  <si>
    <t>保障区国投大厦办公区后勤管理工作正常开展，提升办公区办公环境质量</t>
  </si>
  <si>
    <t>有效提升</t>
  </si>
  <si>
    <t>考察资金对保障区国投大厦办公区后勤管理工作正常开展，提升办公区办公环境质量的效果</t>
  </si>
  <si>
    <t>提升党政机关文明程度和形象</t>
  </si>
  <si>
    <t>保障党政机关正常运转，办公环境明显改善，方便干部职工和办事群众</t>
  </si>
  <si>
    <t>办事群众对党政机关办公区后勤管理工作的满意度</t>
  </si>
  <si>
    <t>通过发放调查问卷或其他途径获取办事群众的意见建议取值</t>
  </si>
  <si>
    <t>办公区干部职工对后勤管理工作的满意度</t>
  </si>
  <si>
    <t>通过发放调查问卷或其他途径获取干部职工的意见建议取值</t>
  </si>
  <si>
    <t>本单位干部职工对后勤管理工作的满意度</t>
  </si>
  <si>
    <t>通过发放调查问卷或其他途径获取本单位干部职工的意见建议取值</t>
  </si>
  <si>
    <t>二办公区水电气能源使用经费</t>
  </si>
  <si>
    <t>根据《官渡区政府二办公区租赁及后勤保障服务协议》，为保障二办公区正常运转，需保障提供水电气使用后勤管理服务，费用以实际产生的水电气能源使用费发票作为拨款依据。下一个季度根据上一个季度的实际产生费用进行支付，三季度初期完成支付进度的50%，四季度中期预拨完成全年支出费用。</t>
  </si>
  <si>
    <t>保障二办公区水电气使用的入驻单位数</t>
  </si>
  <si>
    <t>14</t>
  </si>
  <si>
    <t>二办公区水电气正常代收代付</t>
  </si>
  <si>
    <t>每季度产生费用</t>
  </si>
  <si>
    <t>60000</t>
  </si>
  <si>
    <t>提倡厉行节约，严格控制水电气支出</t>
  </si>
  <si>
    <t>水电气使用正常，保障二办公区后勤管理工作正常开展</t>
  </si>
  <si>
    <t>考察资金对保障二办公区水电气正常使用，提升办公区办公环境质量的效果</t>
  </si>
  <si>
    <t>办事群众对党政机关后勤管理工作中水电气使用的满意度</t>
  </si>
  <si>
    <t>办公区干部职工对后勤管理工作中水电气使用的满意度</t>
  </si>
  <si>
    <t>本单位干部职工对后勤管理工作中水电气使用的满意度</t>
  </si>
  <si>
    <t>官渡区信访局</t>
  </si>
  <si>
    <t>官渡区流动人口专职协管员相关经费</t>
  </si>
  <si>
    <t>加强全区流动人口和出租房屋管理中心（站）和流动人口专职协管员管理，不断提升流动人口和出租房屋服务管理工作水平，保障流动人口和出租房屋管理工作顺利开展。</t>
  </si>
  <si>
    <t>流动人口专职协管员人数</t>
  </si>
  <si>
    <t>267</t>
  </si>
  <si>
    <t>考核流动人口专职协管员人数267人。</t>
  </si>
  <si>
    <t>流动人口专职协管员工资定额</t>
  </si>
  <si>
    <t>5708</t>
  </si>
  <si>
    <t>人/月</t>
  </si>
  <si>
    <t>考核专职协管员工资定额</t>
  </si>
  <si>
    <t>流动人口专职协管员劳务派遣费定额标准</t>
  </si>
  <si>
    <t>48</t>
  </si>
  <si>
    <t>考核专职协管员劳务派遣费定额标准</t>
  </si>
  <si>
    <t>流动人口专职协管员团体意外险定额标准</t>
  </si>
  <si>
    <t>150</t>
  </si>
  <si>
    <t>元/人</t>
  </si>
  <si>
    <t>考核流动人口专职协管员团体意外险定额标准</t>
  </si>
  <si>
    <t>流动人口专职协管员服装费定额标准</t>
  </si>
  <si>
    <t>500</t>
  </si>
  <si>
    <t>考核流动人口专职协管员服装费定额标准</t>
  </si>
  <si>
    <t>流动人口专职协管员体检费定额标准</t>
  </si>
  <si>
    <t>1300</t>
  </si>
  <si>
    <t>考核流动人口专职协管员体检费定额标准</t>
  </si>
  <si>
    <t>经费到位率</t>
  </si>
  <si>
    <t>考核经费保障。</t>
  </si>
  <si>
    <t>资金使用准确性</t>
  </si>
  <si>
    <t>考核资金使用准确性</t>
  </si>
  <si>
    <t>及时按月支付流动人口专职协管员工资</t>
  </si>
  <si>
    <t>考核是否及时按月支付流动人口专职协管员工资</t>
  </si>
  <si>
    <t>保障社会稳定，敦促流动人口专职协管员工作效益</t>
  </si>
  <si>
    <t>提高流动人口安全感，幸福感</t>
  </si>
  <si>
    <t>考核提高流动人口安全感，幸福感</t>
  </si>
  <si>
    <t>考核群众满意度</t>
  </si>
  <si>
    <t>官渡区财政局</t>
  </si>
  <si>
    <t>土地增值税清算审核专项经费</t>
  </si>
  <si>
    <t>推动房地产市场健康发展，保障国家土地资源增收</t>
  </si>
  <si>
    <t>合同签订率</t>
  </si>
  <si>
    <t>反映委托单位签订合同数的情况。</t>
  </si>
  <si>
    <t>有效执行率</t>
  </si>
  <si>
    <t>反映委托业务单位执行合同的情况。</t>
  </si>
  <si>
    <t>预决算执行情况</t>
  </si>
  <si>
    <t>反映委托业务完成进度的情况。</t>
  </si>
  <si>
    <t>财政支出预算执行情况</t>
  </si>
  <si>
    <t>反映各项工作目标任务完成的情况。</t>
  </si>
  <si>
    <t>预算执行率</t>
  </si>
  <si>
    <t>反映预算执行的情况。</t>
  </si>
  <si>
    <t>服务对象的满意度</t>
  </si>
  <si>
    <t>反映服务对象对财政工作的满意程度。</t>
  </si>
  <si>
    <t>全区财政业务工作经费</t>
  </si>
  <si>
    <t>充分发挥社会中介等机构对财政收支情况的监督，完成官渡区财政局、国资委、金融办各项工作目标任务。</t>
  </si>
  <si>
    <t>财政收支预算执行情况、国有资产保值增值</t>
  </si>
  <si>
    <t>反映社会公众对财政工作的满意度。</t>
  </si>
  <si>
    <t>反映受益对象对财政工作的满意度。</t>
  </si>
  <si>
    <t>官渡区统计局</t>
  </si>
  <si>
    <t>第五次全国经济普查专项经费</t>
  </si>
  <si>
    <t>完成第五次全国经济普查业务培训、入户登记、数据审核上报等工作。</t>
  </si>
  <si>
    <t>五经普业务培训、会议</t>
  </si>
  <si>
    <t>8</t>
  </si>
  <si>
    <t>场</t>
  </si>
  <si>
    <t>区经普办将组织五经普业务培训，投入产出培训，领导小组会议等。</t>
  </si>
  <si>
    <t>五经普清查完成误差率</t>
  </si>
  <si>
    <t>3%、5%</t>
  </si>
  <si>
    <t>经济普查清查工作结束后，县级普查机构会抽取一定比例的普查小区进行质量核查，主要核查法人单位、产业活动单位、个体经营户的漏等率或虚报率。</t>
  </si>
  <si>
    <t>经济普查各阶段工作安排与完成的时效性</t>
  </si>
  <si>
    <t>及时完成</t>
  </si>
  <si>
    <t>经济普查清查工作包括普查区划分及绘图，普查员及指导员选聘，清查、审核、编码、数据处理培训，清查工作开展数据监测评估等，为保证普查工作顺利进行，各阶段均需按时完成工作。</t>
  </si>
  <si>
    <t>第二产业、第三产业基本情况</t>
  </si>
  <si>
    <t>全面掌握</t>
  </si>
  <si>
    <t>通过第五次全国经济普查全面掌握我区第二产业、第三产业的情况，健全基本单位名录库，提高区委区政府决策和管理水平，为研究制定国民经济和社会发展规划提供依据</t>
  </si>
  <si>
    <t>公众对经济普查的知晓率和配合度</t>
  </si>
  <si>
    <t>得到提高</t>
  </si>
  <si>
    <t>通过宣传工作，提高公众对五经普的知晓率和配合度</t>
  </si>
  <si>
    <t>“两员”对业务培训的满意度</t>
  </si>
  <si>
    <t>组织培训，提高局机关、街道、社区统计人员、“两员”工作能力；及时兑付“两员”补贴；满足工作人员基本办公条件。</t>
  </si>
  <si>
    <t>中国共产党昆明市官渡区纪律检查委员会</t>
  </si>
  <si>
    <t>纪检监察机关保障专项经费</t>
  </si>
  <si>
    <t>保障2022年度纪检监察职能职责开展工作，开展监督检查，促进作风建设不断深化；开展审查调查，保持惩治腐败高压态势；开展内部监督，使队伍自身建设得到加强。
  第一季度预计完成6件及以上问题线索处理，第二至第四季度平均每季度完成8件问题线索处理，当年实际处理问题线索不少于30件。第一季度至第四季度每季度处理信访件不低于25件，全年处理信访件不低于100件。全年立案查办案件不少于15件。</t>
  </si>
  <si>
    <t>处理问题线索数量</t>
  </si>
  <si>
    <t>193</t>
  </si>
  <si>
    <t>件</t>
  </si>
  <si>
    <t>根据当年问题线索处理数量统计</t>
  </si>
  <si>
    <t>信访总量</t>
  </si>
  <si>
    <t>820</t>
  </si>
  <si>
    <t>根据当年接收信访举报数量统计</t>
  </si>
  <si>
    <t>立案数量</t>
  </si>
  <si>
    <t>98</t>
  </si>
  <si>
    <t>根据当年立案数量统计</t>
  </si>
  <si>
    <t>区委、区政府2022年重大决策部署落实率</t>
  </si>
  <si>
    <t>保障2023年度区委、区政府重大决策部署落实好</t>
  </si>
  <si>
    <t>问题线索规定时限内处理率</t>
  </si>
  <si>
    <t>2023年收到问题线索在规定时间内处理情况</t>
  </si>
  <si>
    <t>规定时限内信访件处理率</t>
  </si>
  <si>
    <t>2023年收到信访件在规定时间内处理情况</t>
  </si>
  <si>
    <t>对全区各部门党风廉政建设责任制考核覆盖率</t>
  </si>
  <si>
    <t>2023年考核全区各部门党风廉政建设责任制落实情况</t>
  </si>
  <si>
    <t>2023年工作完成时限</t>
  </si>
  <si>
    <t>2022年工作任务完成情况</t>
  </si>
  <si>
    <t>挽回经济损失</t>
  </si>
  <si>
    <t>300</t>
  </si>
  <si>
    <t>万元</t>
  </si>
  <si>
    <t>根据当年涉案款物扣押情况</t>
  </si>
  <si>
    <t>提高全区党员干部拒腐防变能力</t>
  </si>
  <si>
    <t>提高广大党员干部拒腐防变能力</t>
  </si>
  <si>
    <t>上级纪委监委满意度</t>
  </si>
  <si>
    <t>根据单位职能职责开展工作，坚决遏制腐败蔓延势头</t>
  </si>
  <si>
    <t>本单位干部职工满意度</t>
  </si>
  <si>
    <t>本单位职工对本年度经费保障工作满意度情况</t>
  </si>
  <si>
    <t>本区其他党员干部、公职人员满意度</t>
  </si>
  <si>
    <t>以全区党员干部、公职人员对全年工作满意度为准</t>
  </si>
  <si>
    <t>烟草市场乱象整治专项经费</t>
  </si>
  <si>
    <t>为打击制造、运输、销售假冒注册商标卷烟、走私卷烟、伪劣卷烟等扰乱市场经营秩序的乱象，全市自2019年8月以来开展了一轮重拳整治卷烟市场乱象专项行动。</t>
  </si>
  <si>
    <t>工作合格率</t>
  </si>
  <si>
    <t>考核烟草市场乱象整治工作合格率</t>
  </si>
  <si>
    <t>工作完成时间</t>
  </si>
  <si>
    <t>考核烟草市场乱象整治工作完成时间。</t>
  </si>
  <si>
    <t>巩固昆明卷烟市场乱象专项整治率</t>
  </si>
  <si>
    <t>取得更大成效</t>
  </si>
  <si>
    <t>考核烟草市场乱象整治工作整治率</t>
  </si>
  <si>
    <t>官渡区文化和旅游局</t>
  </si>
  <si>
    <t>基层公共文化服务运行机制建设经费</t>
  </si>
  <si>
    <t>年度目标：2021年度官渡区公共文化服务按照公益性、基本性、均等性、便利性的要求，进一步完善我区公共文化服务体系，以春城文化节系列活动为统揽，丰富文化产品、文化活动和其它相关公共文化服务，突出建党100周年文化系列活动，提升我区基层公共文化服务工作质量和效能，丰富辖区群众的文化生活质量。</t>
  </si>
  <si>
    <t>举办公益演出的场次</t>
  </si>
  <si>
    <t>'1500</t>
  </si>
  <si>
    <t>反映年度举办公益演出的场次情况。</t>
  </si>
  <si>
    <t>节目数量</t>
  </si>
  <si>
    <t>反映年度公益演出节目或主题数量。</t>
  </si>
  <si>
    <t>及时率</t>
  </si>
  <si>
    <t>及时率=在规定时间内完成的公益演出场次/计划举办的公益演出的场次*100%</t>
  </si>
  <si>
    <t>观众人次</t>
  </si>
  <si>
    <t>400000</t>
  </si>
  <si>
    <t>人次</t>
  </si>
  <si>
    <t>反映观看节目的观众人次情况。</t>
  </si>
  <si>
    <t>宣传报道次数</t>
  </si>
  <si>
    <t>20</t>
  </si>
  <si>
    <t>举办的公益演出活动被媒体宣传报道的次数，反映其引领示范作用的体现情况。</t>
  </si>
  <si>
    <t>通过抽样调查，了解群众对公共文化服务活动的满意程度</t>
  </si>
  <si>
    <t>昆明市网格化综合监督指挥中心官渡分中心</t>
  </si>
  <si>
    <t>网格化信息采集服务项目专项资金</t>
  </si>
  <si>
    <t>网格监督员服务采用购买服务的形式，规避了单位用工风险，理顺责权关系，我单位按照现新增后的社区数量来配备网格监督员，每个社区配备2名网格监督员，99个社区配备179名，提升网格化监督管理水平，保证市级考核排名。</t>
  </si>
  <si>
    <t>网格监督员配备人数</t>
  </si>
  <si>
    <t>179</t>
  </si>
  <si>
    <t>反映单位网格监督员配备情况。
每个社区配备2名网格监督员，99个社区配备179名。</t>
  </si>
  <si>
    <t>网格监督员配备社区数</t>
  </si>
  <si>
    <t>反映网格监督员配备社区情况。
每个社区配备2名网格监督员，99个社区配备179名。</t>
  </si>
  <si>
    <t>网格案件审核错案率</t>
  </si>
  <si>
    <t>反映网格案件审核错案情况。
网格案件审核错案率=网格案件审核错案数/网格案件审核案件总数*100%</t>
  </si>
  <si>
    <t>网格案件派遣及时率</t>
  </si>
  <si>
    <t>反映网格案件有效立案、及时派遣情况。
网格案件派遣及时率=时限内实际网格案件派遣数/计划网格案件派遣数*100%</t>
  </si>
  <si>
    <t>网格案件结案率</t>
  </si>
  <si>
    <t>反映网格案件处置结案情况。
网格案件结案率=实际网格案件结案数/计划网格案件结案数</t>
  </si>
  <si>
    <t>切实提升官渡区城市综合服务管理的科学化、智能化和精细化水平，实现干净、整洁、平安、有序的城市管理</t>
  </si>
  <si>
    <t/>
  </si>
  <si>
    <t>反映项目实施切实提升官渡区城市综合服务管理的科学化、智能化和精细化水平，实现干净、整洁、平安、有序的城市管理。</t>
  </si>
  <si>
    <t>反映社会公众对的项目执行取得成效的满意情况。
满意度=（调查满意的人数/问卷调查人数）*100%。</t>
  </si>
  <si>
    <t>昆明市官渡区民政局</t>
  </si>
  <si>
    <t>80岁以上高龄老人保健补贴、百岁老人长寿补贴及慰问专项资金</t>
  </si>
  <si>
    <t>高龄津贴按照“低标准、广覆盖、保基本、多层次、可持续”的总体要求，为80周岁以上的老年人发放津贴，建立保障高龄老人基本生活需求长效机制。对我区户籍的80周岁至89周岁、90周岁至99周岁、100周岁以上老人，分别按照人均110元、200元、600元的标准发放高龄津贴。2024年80岁以上高龄补贴、百岁老人补贴及慰问专项资金预计2352.85万元左右。具体明细（1）80岁以上高龄老人保健补贴：80—89岁14700人×110元×12月＝1940.4万元；90—99岁1700人×200元×12月＝408万元；合计2348.4万元。
（2）百岁老人长寿补贴：25人×600元×12月＝18万元；省级补助每人500元，区级补助每人100元，区级共计补助3万元。
（3）百岁老人“七个一”慰问：10人×1000元＝1万元；慰问品：0.45万元。合计1.45 万元。</t>
  </si>
  <si>
    <t>实施社会化发放人数</t>
  </si>
  <si>
    <t>所有符合条件申请高龄津贴的户籍老年人</t>
  </si>
  <si>
    <t>反映是否为所有符合条件申请高龄津贴的户籍老年人发放补贴情况。</t>
  </si>
  <si>
    <t>高龄津贴补助对象覆盖率</t>
  </si>
  <si>
    <t>反映高龄津贴补助对象覆盖率。</t>
  </si>
  <si>
    <t>津贴发放及时率</t>
  </si>
  <si>
    <t>反映津贴是否按时发放。</t>
  </si>
  <si>
    <t>津贴发放对象对政策的知晓度</t>
  </si>
  <si>
    <t>反映津贴发放对象对政策的知晓度
政策知晓率=调查中救助政策知晓人数/调查总人数*100%</t>
  </si>
  <si>
    <t>有利于民政养老工作的可持续发展</t>
  </si>
  <si>
    <t>有效持续发展</t>
  </si>
  <si>
    <t>反映是否有利于民政养老工作的可持续发展。</t>
  </si>
  <si>
    <t>津贴发放对象满意度</t>
  </si>
  <si>
    <t>85</t>
  </si>
  <si>
    <t>反映津贴发放对象满意度。</t>
  </si>
  <si>
    <t>城市最低生活保障金区级配套专项资金</t>
  </si>
  <si>
    <t>根据《昆明市社会救助实施办法》、云南省民政厅关于印发《云南省最低生活保障审核确认实施细则》的通知（云民规〔2021〕2号）文件要求，规范城乡低保政策实施，合理确定保障标准，使低保对象基本生活得到有效保障，2024年城市最低生活保障金区级配套专项资金1390.0384万元，主要是①城市居民最低生活保障金1326.9984万元（3100人×728元/人/月×12个月＝ 27081600元；其中：中央、省27081600元×30%＝8124480元，市、区27081600元×70%＝18957120元；市18957120元×30%＝5687136元，区18957120元×70%＝13269984元；②节日慰问金62万元（春节、中秋节）3100人×100元×2节=620000元。③慰问品1.04万元（26人 ×200元×2 节=10400元 ）。</t>
  </si>
  <si>
    <t>低保对象人数</t>
  </si>
  <si>
    <t>应保尽保</t>
  </si>
  <si>
    <t>反映低保对象人数。</t>
  </si>
  <si>
    <t>城乡低保标准</t>
  </si>
  <si>
    <t>不低于上年</t>
  </si>
  <si>
    <t>反映城乡低保标准。</t>
  </si>
  <si>
    <t>低保资金社会化发放及时率</t>
  </si>
  <si>
    <t>反映低保资金社会化发放及时情况。</t>
  </si>
  <si>
    <t>有效实现社会效益</t>
  </si>
  <si>
    <t>反映项目实施对社会效益提升情况。</t>
  </si>
  <si>
    <t>进一步完善最低生活生活保障制度</t>
  </si>
  <si>
    <t>反映项目实施对民政工作的可持续发展情况。</t>
  </si>
  <si>
    <t>救助对象满意度</t>
  </si>
  <si>
    <t>反映获救助对象的满意程度。
救助对象满意度=调查中满意和较满意的获救助人员数/调查总人数*100%</t>
  </si>
  <si>
    <t>困难残疾人生活补贴、重残护理补贴专项资金</t>
  </si>
  <si>
    <t>为保障残疾人生存发展权益，做好残疾人福利保障工作，解决残疾人特殊生活困难和长期照护困难。两项补贴是解决困难残疾人和重度残疾人因生活困难和长期照护产生的额外支出的一项补充性福利保障制度，要立足经济社会发展状况，科学合理确定保障标准，逐步提高保障水平。对符合条件的困难残疾人、重度残疾人全覆盖，切实发挥两项补贴制度在社会保障体系中的补充作用。我区健全和完善便捷的申请、严格的审核、规范的发放工作机制；建立定期复核动态管理机制，做的应补尽补、应退则退。2024年预计发放困难残疾人生活补贴、重残护理补贴专项资金450.96万元；①困难残疾人生活补贴91.8万元（850人×90元/月×12个月=918000元）；②重残护理补贴359.16万元，其中：一级残疾人员重残护理补贴（970人×110元/月×12个月=1280400元）；二级残疾人员重残护理补贴（2140人×90元/月×12个月=2311200元）</t>
  </si>
  <si>
    <t>残疾人救助人数</t>
  </si>
  <si>
    <t>应救尽救</t>
  </si>
  <si>
    <t>反映是否将符合条件的残疾人均纳入救助范围情况。</t>
  </si>
  <si>
    <t>残疾人两项补贴标准合规率</t>
  </si>
  <si>
    <t>反映残疾人两项补贴发放标准是否严格按照文件标准执行情况。</t>
  </si>
  <si>
    <t>补贴发放及时率</t>
  </si>
  <si>
    <t>反映单位帮扶地区及人员补助及时发放率情况。
补助及时发放率=（当期发放补助金额/当期计划发放补助金额）*100%</t>
  </si>
  <si>
    <t>生活状况改善</t>
  </si>
  <si>
    <t>有效改善</t>
  </si>
  <si>
    <t>反映补助促进受助对象生活状况改善的情况。</t>
  </si>
  <si>
    <t>残疾人两项补贴制度</t>
  </si>
  <si>
    <t>进一步完善</t>
  </si>
  <si>
    <t>反映项目实施对残疾人两项补贴制度的促进改善情况。</t>
  </si>
  <si>
    <t>昆明市退役军人事务局</t>
  </si>
  <si>
    <t>军队移交政府离退休人员安置专项经费</t>
  </si>
  <si>
    <t>做好军队移交政府离退休人员安置的相关工作，通过下拨军休各项经费，保障军休干部及其家属、遗属医疗及生活待遇，维护服务机构正常运转；落实无军籍职工的各项待遇，维护无军籍职工队伍稳定，保障军队建设需要，促进社会和谐，为稳控工作做出贡献。</t>
  </si>
  <si>
    <t>军队移交政府离退休人员安置经费落实到位率</t>
  </si>
  <si>
    <t>反映在年度内军队移交政府离退休人员安置经费落实到位情况。</t>
  </si>
  <si>
    <t>安置经费兑现及时率</t>
  </si>
  <si>
    <t>反映安置经费在规定时限内是否按时发放，实现应有的社会效益。
补贴发放及时率=及时发放补贴金额/补贴总额*100%</t>
  </si>
  <si>
    <t>安置政策执行力</t>
  </si>
  <si>
    <t>反映单位对军队移交政府离退休人员安置政策的执行情况。</t>
  </si>
  <si>
    <t>安置离退休人员满意度</t>
  </si>
  <si>
    <t>反映安置离退休人员对安置工作的满意度。
满意度=问卷调查满意人数/问卷调查人数*100%</t>
  </si>
  <si>
    <t>2024年军队离退休干部增资经费</t>
  </si>
  <si>
    <t>确保2024年军队离退休干部增资按时足额发放。</t>
  </si>
  <si>
    <t>符合军队离退休干部增资发放人员</t>
  </si>
  <si>
    <t>保障军队离退休干部生活水平</t>
  </si>
  <si>
    <t>军队离退休干部满意率</t>
  </si>
  <si>
    <t>昆明市官渡区社会保险中心</t>
  </si>
  <si>
    <t>企业退休人员独生子女费专项补助资金</t>
  </si>
  <si>
    <t>保证2024年可以享受独生子女费的退休人员每月按时足额领取到独子费。</t>
  </si>
  <si>
    <t>发放独子费对象数</t>
  </si>
  <si>
    <t>22000</t>
  </si>
  <si>
    <t>反映获补助人员的数量情况。</t>
  </si>
  <si>
    <t>获补对象准确率</t>
  </si>
  <si>
    <t>反映获补助对象认定的准确性情况。
获补对象准确率=抽检符合标准的补助对象数/抽检实际补助对象数*100%</t>
  </si>
  <si>
    <t>企业退休人员独子费兑现准确率</t>
  </si>
  <si>
    <t>反映补助准确发放的情况。
补助兑现准确率=补助兑付额/应付额*100%</t>
  </si>
  <si>
    <t>企业退休人员独子费社会化发放率</t>
  </si>
  <si>
    <t>反映补助资金社会化发放的比例情况。
补助社会化发放率=采用社会化发放的补助资金数/发放补助资金总额*100%</t>
  </si>
  <si>
    <t>反映发放单位及时发放补助资金的情况。
发放及时率=在时限内发放资金/应发放资金*100%</t>
  </si>
  <si>
    <t>带动人均增收</t>
  </si>
  <si>
    <t>反映补助带动人均增收的情况。</t>
  </si>
  <si>
    <t>政策知晓率</t>
  </si>
  <si>
    <t>反映补助政策的宣传效果情况。
政策知晓率=调查中补助政策知晓人数/调查总人数*100%</t>
  </si>
  <si>
    <t>享受独子费退休人员满意度</t>
  </si>
  <si>
    <t>97</t>
  </si>
  <si>
    <t>反映获补助受益对象的满意程度。</t>
  </si>
  <si>
    <t>获补助对象对独子费发放方式的满意度</t>
  </si>
  <si>
    <t>反映获补助受益对象对补助发放方式的满意程度。</t>
  </si>
  <si>
    <t>群众投诉率</t>
  </si>
  <si>
    <t>反映群众对企业退休人员独子费发放得投诉率。</t>
  </si>
  <si>
    <t>6-2  重点工作情况解释说明汇总表</t>
  </si>
  <si>
    <t>重点工作</t>
  </si>
  <si>
    <t>2024年工作重点及工作情况</t>
  </si>
  <si>
    <t>财政管理</t>
  </si>
  <si>
    <t>细化落实预算管理制度改革任务，推动财政管理水平高质量发展。一是推进财政支出标准化建设，规范预算支出管理；二是从严编制支出预算，加强全口径预算编制和执行约束力，努力压减一般性支出；三是持续开展存量资金清理，从源头上杜绝产生新的存量资金；四是推进预算绩效管理提质增效，加大对全面预算绩效管理力度，逐步将全口径预算项目全部纳入绩效管理。同时加强绩效在项目全生命周期的跟踪监控，将绩效监控、绩效评价结果、事前绩效评估与预算编制更加紧密结合，加强结果应用和信息公开，不断提高全区可用资金使用效益。</t>
  </si>
  <si>
    <t>预算工作</t>
  </si>
  <si>
    <t>2024年官渡区预算工作在科学编制预算的基础上，加强与各预算单位对接，摸清预算单位对资金的实际需求，做到了预算编制的精细化管理，在下一步工作中，将继续加强与发改等职能部门的对接，发挥好预算的统筹作用，做好我区“三保”工作，为今后建立更加科学完善的预算编审管理体系打下牢固的基础。</t>
  </si>
  <si>
    <t>财会监督</t>
  </si>
  <si>
    <t>一是坚决履行好财会监督主责。切实发挥牵头抓总作用，确保党纪国法利剑高悬、震慑常在，常态化对地方政府债务、财政运行、基层“三保”等方面加强监控和监督检查。二是贯通协调形成监督合力。加强统筹谋划，构建高效衔接、运转有序、上下联动的工作机制，商请税务、人行、国资、金融监管等部门密切协同，整合监督资源，加强联合联动，确保形成监督合力。三是以问题为导向实施监督。认真分析各类审计、巡视巡察、人大监督发现的问题，聚焦禁而不绝、纠而复生的顽瘴痼疾，加强对行政事业性国有资产管理规章制度、政府采购制度实施情况的监督，保障国有资产安全完整，规范政府采购行为，更加突出强化财经纪律刚性约束。</t>
  </si>
  <si>
    <t>预算绩效</t>
  </si>
  <si>
    <t>强化全面预算绩效管理，清理整合财政专项资金政策，建立转移支付动态调整机制；加强成本效益分析，继续推官渡区预算项目事前绩效评估全覆盖，强化结果运用，不断优化财政资源配置。</t>
  </si>
  <si>
    <t>财政改革</t>
  </si>
  <si>
    <t>一是依托预算管理一体化系统等信息化手段，建立“制度+技术”财政运行监督机制，将绩效理念和管理嵌入财政监督管理各环节。二是强化预算单位的主体责任，提高预算编制的科学性、精准性，强化预算约束性，加快预算执行的进度。三是持续加强直达资金管理，加强监控机制效果，常态化开展直达资金监控。四是全面实施预算绩效管理。推进绩效管理覆盖所有财政资金，着力构建“全方位、全过程、全覆盖”的预算绩效管理体系，加快推进预算和绩效管理一体化，促进绩效评价结果与预算安排和政策调整挂钩，不断提升财政资金使用效益，逐步扭转部门预算固化，改变部门重投入轻管理等方面问题。</t>
  </si>
  <si>
    <t>风险防控</t>
  </si>
  <si>
    <t>充分激发各类经营主体的内生动力和创新活力。深入实施国有企业改革深化提升行动，增强区属国有企业价值创造能力，大幅提升造血功能，以更高水平提高质量效益。持续推进财税体制改革，用好财政政策空间，优化财政支出结构，通过建立现代财税体制，推动财政收支提质增效，基层“三保”保障有力，地方政府债务风险可控，形成财源结构合理、财政资源配置精准、财政权责清晰、激励与约束并重的财政治理格局。落实金融体制改革，鼓励金融机构积极参与地方政府债务风险的防范化解。强化底线思维，提高供给能力，落实服务事项，合理规划建设基本公共服务设施。逐步化解存量债务、清理中小企业账款，严厉打击非法金融活动，积极稳妥化解房地产风险，坚决守住不发生系统性风险的底线。</t>
  </si>
  <si>
    <t>民生保障</t>
  </si>
  <si>
    <t>积极回应群众期盼，支持健全就业公共服务体系，加强高校毕业生、退役军人、农民工等重点群体就业兜底帮扶，更加突出就业优先导向，确保重点群体就业稳定。加大教育、医疗、养老等优质资源投入，安排资金78,767万元支持加快医疗卫生发展短板，加大疾病救治、防控物资保障、疫苗接种等领域资金投入力度，保障好群众就医用药，重点支持老年人和患基础性疾病群体的防控，着力保健康、防重症。织密扎牢社会保障网，加快推进保障性住房建设，发展银发经济，健全分层分类的社会救助体系，推动人口高质量发展。对于到人到户到企业的惠企利民资金，严格按照政策规定据实安排补助资金，充分发挥直达资金惠企利民实效，推动农业转移人口市民化，确保政策精准有效落实到位。坚持党政机关过“紧日子”，尽力而为、量力而行，提高财政资源配置效率，兜住、兜准、兜牢民生底线。</t>
  </si>
  <si>
    <t>统筹增收</t>
  </si>
  <si>
    <t>牢固树立一盘棋思想，坚持依法依规征税收费，严肃收入组织工作纪律，统筹落实好减税降费政策和收入组织管理之间的关系。发挥大数据优势，加强对增值税留抵退税税收回补的预测监测，坚持依法依规堵漏增收，加强税收征管，促进非税增收，强化税费同管。发挥税务稽查、风控等部门职能作用，强化对重点税源、重点行业、重点企业的监测督导，提高治税能力，加强税种征管，做到应收尽收。压减结转规模，着力优化财政资源配置，摸清资产底数，有效盘活政府和部门存量资源资产。发挥好政府投资的带动放大效应，重点支持新型基础设施建设，培育发展新动能。完善投融资机制，实施政府和社会资本合作新机制，支持社会资本参与新型基础设施等领域建设。</t>
  </si>
</sst>
</file>

<file path=xl/styles.xml><?xml version="1.0" encoding="utf-8"?>
<styleSheet xmlns="http://schemas.openxmlformats.org/spreadsheetml/2006/main">
  <numFmts count="33">
    <numFmt numFmtId="176" formatCode="0\.0,&quot;0&quot;"/>
    <numFmt numFmtId="42" formatCode="_ &quot;￥&quot;* #,##0_ ;_ &quot;￥&quot;* \-#,##0_ ;_ &quot;￥&quot;* &quot;-&quot;_ ;_ @_ "/>
    <numFmt numFmtId="177" formatCode="0.0"/>
    <numFmt numFmtId="41" formatCode="_ * #,##0_ ;_ * \-#,##0_ ;_ * &quot;-&quot;_ ;_ @_ "/>
    <numFmt numFmtId="178" formatCode="_-&quot;$&quot;\ * #,##0.00_-;_-&quot;$&quot;\ * #,##0.00\-;_-&quot;$&quot;\ * &quot;-&quot;??_-;_-@_-"/>
    <numFmt numFmtId="44" formatCode="_ &quot;￥&quot;* #,##0.00_ ;_ &quot;￥&quot;* \-#,##0.00_ ;_ &quot;￥&quot;* &quot;-&quot;??_ ;_ @_ "/>
    <numFmt numFmtId="179" formatCode="&quot;$&quot;\ #,##0_-;[Red]&quot;$&quot;\ #,##0\-"/>
    <numFmt numFmtId="43" formatCode="_ * #,##0.00_ ;_ * \-#,##0.00_ ;_ * &quot;-&quot;??_ ;_ @_ "/>
    <numFmt numFmtId="180" formatCode="_ * #,##0_ ;_ * \-#,##0_ ;_ * &quot;-&quot;??_ ;_ @_ "/>
    <numFmt numFmtId="181" formatCode="_-&quot;$&quot;\ * #,##0_-;_-&quot;$&quot;\ * #,##0\-;_-&quot;$&quot;\ * &quot;-&quot;_-;_-@_-"/>
    <numFmt numFmtId="182" formatCode="#,##0.00_);[Red]\(#,##0.00\)"/>
    <numFmt numFmtId="183" formatCode="_(&quot;$&quot;* #,##0_);_(&quot;$&quot;* \(#,##0\);_(&quot;$&quot;* &quot;-&quot;_);_(@_)"/>
    <numFmt numFmtId="184" formatCode="#,##0_ ;[Red]\-#,##0\ "/>
    <numFmt numFmtId="185" formatCode="yy\.mm\.dd"/>
    <numFmt numFmtId="186" formatCode="_-* #,##0_-;\-* #,##0_-;_-* &quot;-&quot;_-;_-@_-"/>
    <numFmt numFmtId="187" formatCode="&quot;$&quot;#,##0_);[Red]\(&quot;$&quot;#,##0\)"/>
    <numFmt numFmtId="188" formatCode="#\ ??/??"/>
    <numFmt numFmtId="189" formatCode="_-* #,##0.00_-;\-* #,##0.00_-;_-* &quot;-&quot;??_-;_-@_-"/>
    <numFmt numFmtId="190" formatCode="#,##0;\(#,##0\)"/>
    <numFmt numFmtId="191" formatCode="#,##0.0_);\(#,##0.0\)"/>
    <numFmt numFmtId="192" formatCode="&quot;$&quot;\ #,##0.00_-;[Red]&quot;$&quot;\ #,##0.00\-"/>
    <numFmt numFmtId="193" formatCode="_(* #,##0.00_);_(* \(#,##0.00\);_(* &quot;-&quot;??_);_(@_)"/>
    <numFmt numFmtId="194" formatCode="_(&quot;$&quot;* #,##0.00_);_(&quot;$&quot;* \(#,##0.00\);_(&quot;$&quot;* &quot;-&quot;??_);_(@_)"/>
    <numFmt numFmtId="195" formatCode="&quot;$&quot;#,##0.00_);[Red]\(&quot;$&quot;#,##0.00\)"/>
    <numFmt numFmtId="196" formatCode="\$#,##0.00;\(\$#,##0.00\)"/>
    <numFmt numFmtId="197" formatCode="#,##0.000000"/>
    <numFmt numFmtId="198" formatCode="\$#,##0;\(\$#,##0\)"/>
    <numFmt numFmtId="199" formatCode="0.0%"/>
    <numFmt numFmtId="200" formatCode="_(* #,##0_);_(* \(#,##0\);_(* &quot;-&quot;_);_(@_)"/>
    <numFmt numFmtId="201" formatCode="#,##0_ "/>
    <numFmt numFmtId="202" formatCode="#,##0.00_ ;\-#,##0.00;;"/>
    <numFmt numFmtId="203" formatCode="0.00_ "/>
    <numFmt numFmtId="204" formatCode="0_ "/>
  </numFmts>
  <fonts count="139">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2"/>
      <color indexed="8"/>
      <name val="宋体"/>
      <charset val="134"/>
    </font>
    <font>
      <sz val="12"/>
      <name val="宋体"/>
      <charset val="134"/>
    </font>
    <font>
      <sz val="12"/>
      <color rgb="FF000000"/>
      <name val="宋体"/>
      <charset val="134"/>
      <scheme val="minor"/>
    </font>
    <font>
      <sz val="10"/>
      <name val="宋体"/>
      <charset val="134"/>
    </font>
    <font>
      <b/>
      <sz val="10"/>
      <name val="宋体"/>
      <charset val="134"/>
    </font>
    <font>
      <sz val="11"/>
      <name val="宋体"/>
      <charset val="134"/>
    </font>
    <font>
      <sz val="20"/>
      <color indexed="8"/>
      <name val="方正小标宋简体"/>
      <charset val="134"/>
    </font>
    <font>
      <b/>
      <sz val="14"/>
      <color indexed="8"/>
      <name val="宋体"/>
      <charset val="134"/>
    </font>
    <font>
      <sz val="14"/>
      <color indexed="8"/>
      <name val="宋体"/>
      <charset val="134"/>
    </font>
    <font>
      <sz val="11"/>
      <color rgb="FF000000"/>
      <name val="宋体"/>
      <charset val="1"/>
    </font>
    <font>
      <sz val="11"/>
      <name val="宋体"/>
      <charset val="1"/>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1"/>
      <color indexed="8"/>
      <name val="宋体"/>
      <charset val="134"/>
      <scheme val="minor"/>
    </font>
    <font>
      <b/>
      <sz val="12"/>
      <color indexed="8"/>
      <name val="宋体"/>
      <charset val="134"/>
      <scheme val="minor"/>
    </font>
    <font>
      <b/>
      <sz val="15"/>
      <name val="SimSun"/>
      <charset val="134"/>
    </font>
    <font>
      <sz val="9"/>
      <name val="SimSun"/>
      <charset val="134"/>
    </font>
    <font>
      <b/>
      <sz val="11"/>
      <name val="SimSun"/>
      <charset val="134"/>
    </font>
    <font>
      <b/>
      <sz val="14"/>
      <name val="宋体"/>
      <charset val="134"/>
    </font>
    <font>
      <sz val="14"/>
      <name val="宋体"/>
      <charset val="134"/>
    </font>
    <font>
      <b/>
      <sz val="12"/>
      <name val="SimSun"/>
      <charset val="134"/>
    </font>
    <font>
      <sz val="14"/>
      <name val="MS Serif"/>
      <charset val="134"/>
    </font>
    <font>
      <sz val="16"/>
      <name val="宋体"/>
      <charset val="134"/>
    </font>
    <font>
      <sz val="14"/>
      <name val="Times New Roman"/>
      <charset val="134"/>
    </font>
    <font>
      <b/>
      <sz val="20"/>
      <name val="方正小标宋简体"/>
      <charset val="134"/>
    </font>
    <font>
      <sz val="14"/>
      <name val="宋体"/>
      <charset val="134"/>
      <scheme val="minor"/>
    </font>
    <font>
      <sz val="20"/>
      <color rgb="FF000000"/>
      <name val="方正小标宋简体"/>
      <charset val="134"/>
    </font>
    <font>
      <b/>
      <sz val="12"/>
      <name val="宋体"/>
      <charset val="134"/>
    </font>
    <font>
      <sz val="16"/>
      <color indexed="8"/>
      <name val="方正小标宋简体"/>
      <charset val="134"/>
    </font>
    <font>
      <sz val="16"/>
      <color indexed="8"/>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sz val="20"/>
      <color theme="1"/>
      <name val="方正小标宋_GBK"/>
      <charset val="134"/>
    </font>
    <font>
      <sz val="14"/>
      <name val="Arial"/>
      <charset val="134"/>
    </font>
    <font>
      <b/>
      <sz val="18"/>
      <color indexed="8"/>
      <name val="方正小标宋简体"/>
      <charset val="134"/>
    </font>
    <font>
      <b/>
      <sz val="14"/>
      <name val="Arial"/>
      <charset val="134"/>
    </font>
    <font>
      <b/>
      <sz val="14"/>
      <color theme="1"/>
      <name val="宋体"/>
      <charset val="134"/>
    </font>
    <font>
      <sz val="14"/>
      <name val="方正小标宋简体"/>
      <charset val="134"/>
    </font>
    <font>
      <sz val="14"/>
      <color indexed="10"/>
      <name val="宋体"/>
      <charset val="134"/>
    </font>
    <font>
      <sz val="14"/>
      <color indexed="8"/>
      <name val="Times New Roman"/>
      <charset val="0"/>
    </font>
    <font>
      <sz val="14"/>
      <name val="Times New Roman"/>
      <charset val="0"/>
    </font>
    <font>
      <b/>
      <sz val="14"/>
      <name val="Times New Roman"/>
      <charset val="0"/>
    </font>
    <font>
      <sz val="12"/>
      <color rgb="FFFF0000"/>
      <name val="宋体"/>
      <charset val="134"/>
    </font>
    <font>
      <sz val="18"/>
      <name val="黑体"/>
      <charset val="134"/>
    </font>
    <font>
      <sz val="11"/>
      <color theme="0"/>
      <name val="宋体"/>
      <charset val="0"/>
      <scheme val="minor"/>
    </font>
    <font>
      <sz val="11"/>
      <color rgb="FF3F3F76"/>
      <name val="宋体"/>
      <charset val="0"/>
      <scheme val="minor"/>
    </font>
    <font>
      <sz val="12"/>
      <color indexed="9"/>
      <name val="宋体"/>
      <charset val="134"/>
    </font>
    <font>
      <sz val="11"/>
      <color indexed="9"/>
      <name val="宋体"/>
      <charset val="134"/>
    </font>
    <font>
      <sz val="10"/>
      <name val="Geneva"/>
      <charset val="134"/>
    </font>
    <font>
      <i/>
      <sz val="11"/>
      <color rgb="FF7F7F7F"/>
      <name val="宋体"/>
      <charset val="0"/>
      <scheme val="minor"/>
    </font>
    <font>
      <sz val="11"/>
      <color rgb="FFFA7D00"/>
      <name val="宋体"/>
      <charset val="0"/>
      <scheme val="minor"/>
    </font>
    <font>
      <sz val="10"/>
      <name val="Arial"/>
      <charset val="134"/>
    </font>
    <font>
      <sz val="11"/>
      <color theme="1"/>
      <name val="宋体"/>
      <charset val="0"/>
      <scheme val="minor"/>
    </font>
    <font>
      <sz val="10"/>
      <name val="楷体"/>
      <charset val="134"/>
    </font>
    <font>
      <b/>
      <sz val="15"/>
      <color theme="3"/>
      <name val="宋体"/>
      <charset val="134"/>
      <scheme val="minor"/>
    </font>
    <font>
      <b/>
      <sz val="11"/>
      <color rgb="FFFFFFFF"/>
      <name val="宋体"/>
      <charset val="0"/>
      <scheme val="minor"/>
    </font>
    <font>
      <sz val="11"/>
      <color indexed="17"/>
      <name val="宋体"/>
      <charset val="134"/>
    </font>
    <font>
      <sz val="11"/>
      <color rgb="FF9C0006"/>
      <name val="宋体"/>
      <charset val="0"/>
      <scheme val="minor"/>
    </font>
    <font>
      <sz val="11"/>
      <color indexed="20"/>
      <name val="宋体"/>
      <charset val="134"/>
    </font>
    <font>
      <b/>
      <sz val="11"/>
      <color theme="3"/>
      <name val="宋体"/>
      <charset val="134"/>
      <scheme val="minor"/>
    </font>
    <font>
      <sz val="12"/>
      <color indexed="16"/>
      <name val="宋体"/>
      <charset val="134"/>
    </font>
    <font>
      <b/>
      <sz val="11"/>
      <color indexed="8"/>
      <name val="宋体"/>
      <charset val="134"/>
    </font>
    <font>
      <b/>
      <sz val="11"/>
      <color rgb="FFFA7D00"/>
      <name val="宋体"/>
      <charset val="0"/>
      <scheme val="minor"/>
    </font>
    <font>
      <sz val="12"/>
      <name val="Times New Roman"/>
      <charset val="134"/>
    </font>
    <font>
      <b/>
      <sz val="18"/>
      <color theme="3"/>
      <name val="宋体"/>
      <charset val="134"/>
      <scheme val="minor"/>
    </font>
    <font>
      <sz val="11"/>
      <color rgb="FF9C6500"/>
      <name val="宋体"/>
      <charset val="0"/>
      <scheme val="minor"/>
    </font>
    <font>
      <b/>
      <sz val="11"/>
      <color rgb="FF3F3F3F"/>
      <name val="宋体"/>
      <charset val="0"/>
      <scheme val="minor"/>
    </font>
    <font>
      <b/>
      <sz val="15"/>
      <color indexed="56"/>
      <name val="宋体"/>
      <charset val="134"/>
    </font>
    <font>
      <sz val="11"/>
      <color rgb="FFFF0000"/>
      <name val="宋体"/>
      <charset val="0"/>
      <scheme val="minor"/>
    </font>
    <font>
      <sz val="8"/>
      <name val="Times New Roman"/>
      <charset val="134"/>
    </font>
    <font>
      <b/>
      <sz val="11"/>
      <color theme="1"/>
      <name val="宋体"/>
      <charset val="0"/>
      <scheme val="minor"/>
    </font>
    <font>
      <sz val="8"/>
      <name val="Arial"/>
      <charset val="134"/>
    </font>
    <font>
      <u/>
      <sz val="11"/>
      <color rgb="FF800080"/>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0"/>
      <name val="MS Sans Serif"/>
      <charset val="134"/>
    </font>
    <font>
      <sz val="12"/>
      <color indexed="17"/>
      <name val="宋体"/>
      <charset val="134"/>
    </font>
    <font>
      <sz val="10"/>
      <name val="Helv"/>
      <charset val="134"/>
    </font>
    <font>
      <u/>
      <sz val="12"/>
      <color indexed="12"/>
      <name val="宋体"/>
      <charset val="134"/>
    </font>
    <font>
      <b/>
      <sz val="8"/>
      <color indexed="9"/>
      <name val="宋体"/>
      <charset val="134"/>
    </font>
    <font>
      <sz val="11"/>
      <color indexed="10"/>
      <name val="宋体"/>
      <charset val="134"/>
    </font>
    <font>
      <b/>
      <sz val="13"/>
      <color indexed="56"/>
      <name val="宋体"/>
      <charset val="134"/>
    </font>
    <font>
      <sz val="7"/>
      <name val="Small Fonts"/>
      <charset val="134"/>
    </font>
    <font>
      <b/>
      <sz val="11"/>
      <color indexed="63"/>
      <name val="宋体"/>
      <charset val="134"/>
    </font>
    <font>
      <b/>
      <sz val="14"/>
      <name val="楷体"/>
      <charset val="134"/>
    </font>
    <font>
      <sz val="10"/>
      <name val="仿宋_GB2312"/>
      <charset val="134"/>
    </font>
    <font>
      <b/>
      <sz val="18"/>
      <color indexed="62"/>
      <name val="宋体"/>
      <charset val="134"/>
    </font>
    <font>
      <i/>
      <sz val="11"/>
      <color indexed="23"/>
      <name val="宋体"/>
      <charset val="134"/>
    </font>
    <font>
      <sz val="11"/>
      <color indexed="60"/>
      <name val="宋体"/>
      <charset val="134"/>
    </font>
    <font>
      <b/>
      <sz val="10"/>
      <color indexed="9"/>
      <name val="宋体"/>
      <charset val="134"/>
    </font>
    <font>
      <sz val="12"/>
      <name val="Helv"/>
      <charset val="134"/>
    </font>
    <font>
      <b/>
      <sz val="11"/>
      <color indexed="56"/>
      <name val="宋体"/>
      <charset val="134"/>
    </font>
    <font>
      <sz val="12"/>
      <color indexed="9"/>
      <name val="Helv"/>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9"/>
      <name val="Arial"/>
      <charset val="134"/>
    </font>
    <font>
      <b/>
      <sz val="13"/>
      <color indexed="54"/>
      <name val="宋体"/>
      <charset val="134"/>
    </font>
    <font>
      <sz val="10"/>
      <color indexed="8"/>
      <name val="MS Sans Serif"/>
      <charset val="134"/>
    </font>
    <font>
      <b/>
      <sz val="11"/>
      <color indexed="54"/>
      <name val="宋体"/>
      <charset val="134"/>
    </font>
    <font>
      <b/>
      <sz val="18"/>
      <color indexed="54"/>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bgColor indexed="64"/>
      </patternFill>
    </fill>
    <fill>
      <patternFill patternType="solid">
        <fgColor rgb="FFFFCC99"/>
        <bgColor indexed="64"/>
      </patternFill>
    </fill>
    <fill>
      <patternFill patternType="solid">
        <fgColor indexed="44"/>
        <bgColor indexed="64"/>
      </patternFill>
    </fill>
    <fill>
      <patternFill patternType="solid">
        <fgColor rgb="FFFFFFCC"/>
        <bgColor indexed="64"/>
      </patternFill>
    </fill>
    <fill>
      <patternFill patternType="solid">
        <fgColor indexed="52"/>
        <bgColor indexed="64"/>
      </patternFill>
    </fill>
    <fill>
      <patternFill patternType="solid">
        <fgColor indexed="54"/>
        <bgColor indexed="64"/>
      </patternFill>
    </fill>
    <fill>
      <patternFill patternType="solid">
        <fgColor indexed="29"/>
        <bgColor indexed="64"/>
      </patternFill>
    </fill>
    <fill>
      <patternFill patternType="solid">
        <fgColor theme="6" tint="0.599993896298105"/>
        <bgColor indexed="64"/>
      </patternFill>
    </fill>
    <fill>
      <patternFill patternType="solid">
        <fgColor rgb="FFA5A5A5"/>
        <bgColor indexed="64"/>
      </patternFill>
    </fill>
    <fill>
      <patternFill patternType="solid">
        <fgColor indexed="27"/>
        <bgColor indexed="64"/>
      </patternFill>
    </fill>
    <fill>
      <patternFill patternType="solid">
        <fgColor indexed="22"/>
        <bgColor indexed="64"/>
      </patternFill>
    </fill>
    <fill>
      <patternFill patternType="solid">
        <fgColor theme="6" tint="0.799981688894314"/>
        <bgColor indexed="64"/>
      </patternFill>
    </fill>
    <fill>
      <patternFill patternType="solid">
        <fgColor indexed="49"/>
        <bgColor indexed="64"/>
      </patternFill>
    </fill>
    <fill>
      <patternFill patternType="solid">
        <fgColor theme="4" tint="0.399975585192419"/>
        <bgColor indexed="64"/>
      </patternFill>
    </fill>
    <fill>
      <patternFill patternType="solid">
        <fgColor rgb="FFFFC7CE"/>
        <bgColor indexed="64"/>
      </patternFill>
    </fill>
    <fill>
      <patternFill patternType="solid">
        <fgColor indexed="45"/>
        <bgColor indexed="64"/>
      </patternFill>
    </fill>
    <fill>
      <patternFill patternType="solid">
        <fgColor rgb="FFF2F2F2"/>
        <bgColor indexed="64"/>
      </patternFill>
    </fill>
    <fill>
      <patternFill patternType="solid">
        <fgColor indexed="55"/>
        <bgColor indexed="64"/>
      </patternFill>
    </fill>
    <fill>
      <patternFill patternType="solid">
        <fgColor theme="6" tint="0.399975585192419"/>
        <bgColor indexed="64"/>
      </patternFill>
    </fill>
    <fill>
      <patternFill patternType="solid">
        <fgColor indexed="26"/>
        <bgColor indexed="64"/>
      </patternFill>
    </fill>
    <fill>
      <patternFill patternType="solid">
        <fgColor indexed="10"/>
        <bgColor indexed="64"/>
      </patternFill>
    </fill>
    <fill>
      <patternFill patternType="solid">
        <fgColor rgb="FFFFEB9C"/>
        <bgColor indexed="64"/>
      </patternFill>
    </fill>
    <fill>
      <patternFill patternType="solid">
        <fgColor theme="5" tint="0.399975585192419"/>
        <bgColor indexed="64"/>
      </patternFill>
    </fill>
    <fill>
      <patternFill patternType="solid">
        <fgColor rgb="FFC6EFCE"/>
        <bgColor indexed="64"/>
      </patternFill>
    </fill>
    <fill>
      <patternFill patternType="solid">
        <fgColor indexed="48"/>
        <bgColor indexed="64"/>
      </patternFill>
    </fill>
    <fill>
      <patternFill patternType="solid">
        <fgColor indexed="4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51"/>
        <bgColor indexed="64"/>
      </patternFill>
    </fill>
    <fill>
      <patternFill patternType="solid">
        <fgColor indexed="30"/>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15"/>
        <bgColor indexed="64"/>
      </patternFill>
    </fill>
    <fill>
      <patternFill patternType="solid">
        <fgColor indexed="12"/>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40"/>
        <bgColor indexed="64"/>
      </patternFill>
    </fill>
    <fill>
      <patternFill patternType="solid">
        <fgColor indexed="53"/>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style="thin">
        <color auto="1"/>
      </right>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style="thin">
        <color theme="4"/>
      </top>
      <bottom style="double">
        <color theme="4"/>
      </bottom>
      <diagonal/>
    </border>
    <border>
      <left/>
      <right/>
      <top/>
      <bottom style="medium">
        <color auto="1"/>
      </bottom>
      <diagonal/>
    </border>
    <border>
      <left/>
      <right/>
      <top style="medium">
        <color indexed="9"/>
      </top>
      <bottom style="medium">
        <color indexed="9"/>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style="thin">
        <color indexed="11"/>
      </top>
      <bottom style="double">
        <color indexed="11"/>
      </bottom>
      <diagonal/>
    </border>
    <border>
      <left style="thin">
        <color auto="1"/>
      </left>
      <right style="thin">
        <color auto="1"/>
      </right>
      <top/>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4">
    <xf numFmtId="0" fontId="0" fillId="0" borderId="0">
      <alignment vertical="center"/>
    </xf>
    <xf numFmtId="42" fontId="1" fillId="0" borderId="0" applyFont="0" applyFill="0" applyBorder="0" applyAlignment="0" applyProtection="0">
      <alignment vertical="center"/>
    </xf>
    <xf numFmtId="0" fontId="68" fillId="24" borderId="0" applyNumberFormat="0" applyBorder="0" applyAlignment="0" applyProtection="0">
      <alignment vertical="center"/>
    </xf>
    <xf numFmtId="0" fontId="66" fillId="5" borderId="16" applyNumberFormat="0" applyAlignment="0" applyProtection="0">
      <alignment vertical="center"/>
    </xf>
    <xf numFmtId="0" fontId="82" fillId="0" borderId="23" applyNumberFormat="0" applyFill="0" applyAlignment="0" applyProtection="0">
      <alignment vertical="center"/>
    </xf>
    <xf numFmtId="0" fontId="67" fillId="16" borderId="0" applyNumberFormat="0" applyBorder="0" applyAlignment="0" applyProtection="0">
      <alignment vertical="center"/>
    </xf>
    <xf numFmtId="44" fontId="1" fillId="0" borderId="0" applyFont="0" applyFill="0" applyBorder="0" applyAlignment="0" applyProtection="0">
      <alignment vertical="center"/>
    </xf>
    <xf numFmtId="0" fontId="74" fillId="0" borderId="19" applyNumberFormat="0" applyFill="0" applyProtection="0">
      <alignment horizontal="center" vertical="center"/>
    </xf>
    <xf numFmtId="0" fontId="69" fillId="0" borderId="0">
      <alignment vertical="center"/>
    </xf>
    <xf numFmtId="0" fontId="73" fillId="15" borderId="0" applyNumberFormat="0" applyBorder="0" applyAlignment="0" applyProtection="0">
      <alignment vertical="center"/>
    </xf>
    <xf numFmtId="9" fontId="7" fillId="0" borderId="0" applyFont="0" applyFill="0" applyBorder="0" applyAlignment="0" applyProtection="0">
      <alignment vertical="center"/>
    </xf>
    <xf numFmtId="0" fontId="77" fillId="29" borderId="0" applyNumberFormat="0" applyBorder="0" applyAlignment="0" applyProtection="0">
      <alignment vertical="center"/>
    </xf>
    <xf numFmtId="0" fontId="90" fillId="0" borderId="0">
      <alignment horizontal="center" vertical="center" wrapText="1"/>
      <protection locked="0"/>
    </xf>
    <xf numFmtId="0" fontId="67" fillId="9" borderId="0" applyNumberFormat="0" applyBorder="0" applyAlignment="0" applyProtection="0">
      <alignment vertical="center"/>
    </xf>
    <xf numFmtId="0" fontId="7" fillId="0" borderId="0">
      <alignment vertical="center"/>
    </xf>
    <xf numFmtId="0" fontId="6" fillId="23" borderId="0" applyNumberFormat="0" applyBorder="0" applyAlignment="0" applyProtection="0">
      <alignment vertical="center"/>
    </xf>
    <xf numFmtId="0" fontId="69" fillId="0" borderId="0">
      <alignment vertical="center"/>
    </xf>
    <xf numFmtId="0" fontId="7" fillId="0" borderId="0">
      <alignment vertical="center"/>
    </xf>
    <xf numFmtId="0" fontId="6" fillId="14" borderId="0" applyNumberFormat="0" applyBorder="0" applyAlignment="0" applyProtection="0">
      <alignment vertical="center"/>
    </xf>
    <xf numFmtId="41" fontId="1" fillId="0" borderId="0" applyFont="0" applyFill="0" applyBorder="0" applyAlignment="0" applyProtection="0">
      <alignment vertical="center"/>
    </xf>
    <xf numFmtId="0" fontId="0" fillId="0" borderId="0">
      <alignment vertical="center"/>
    </xf>
    <xf numFmtId="0" fontId="73" fillId="11" borderId="0" applyNumberFormat="0" applyBorder="0" applyAlignment="0" applyProtection="0">
      <alignment vertical="center"/>
    </xf>
    <xf numFmtId="0" fontId="78" fillId="18" borderId="0" applyNumberFormat="0" applyBorder="0" applyAlignment="0" applyProtection="0">
      <alignment vertical="center"/>
    </xf>
    <xf numFmtId="43" fontId="0" fillId="0" borderId="0" applyFont="0" applyFill="0" applyBorder="0" applyAlignment="0" applyProtection="0">
      <alignment vertical="center"/>
    </xf>
    <xf numFmtId="0" fontId="65" fillId="22" borderId="0" applyNumberFormat="0" applyBorder="0" applyAlignment="0" applyProtection="0">
      <alignment vertical="center"/>
    </xf>
    <xf numFmtId="0" fontId="67" fillId="8" borderId="0" applyNumberFormat="0" applyBorder="0" applyAlignment="0" applyProtection="0">
      <alignment vertical="center"/>
    </xf>
    <xf numFmtId="0" fontId="77" fillId="13" borderId="0" applyNumberFormat="0" applyBorder="0" applyAlignment="0" applyProtection="0">
      <alignment vertical="center"/>
    </xf>
    <xf numFmtId="0" fontId="92" fillId="23" borderId="1" applyNumberFormat="0" applyBorder="0" applyAlignment="0" applyProtection="0">
      <alignment vertical="center"/>
    </xf>
    <xf numFmtId="0" fontId="67" fillId="21" borderId="0" applyNumberFormat="0" applyBorder="0" applyAlignment="0" applyProtection="0">
      <alignment vertical="center"/>
    </xf>
    <xf numFmtId="185" fontId="72" fillId="0" borderId="19" applyFill="0" applyProtection="0">
      <alignment horizontal="right" vertical="center"/>
    </xf>
    <xf numFmtId="0" fontId="68" fillId="8" borderId="0" applyNumberFormat="0" applyBorder="0" applyAlignment="0" applyProtection="0">
      <alignment vertical="center"/>
    </xf>
    <xf numFmtId="0" fontId="96" fillId="0" borderId="0" applyNumberFormat="0" applyFill="0" applyBorder="0" applyAlignment="0" applyProtection="0">
      <alignment vertical="center"/>
    </xf>
    <xf numFmtId="9" fontId="7" fillId="0" borderId="0" applyFont="0" applyFill="0" applyBorder="0" applyAlignment="0" applyProtection="0">
      <alignment vertical="center"/>
    </xf>
    <xf numFmtId="0" fontId="81" fillId="19" borderId="0" applyNumberFormat="0" applyBorder="0" applyAlignment="0" applyProtection="0">
      <alignment vertical="center"/>
    </xf>
    <xf numFmtId="0" fontId="67" fillId="9" borderId="0" applyNumberFormat="0" applyBorder="0" applyAlignment="0" applyProtection="0">
      <alignment vertical="center"/>
    </xf>
    <xf numFmtId="0" fontId="68" fillId="28" borderId="0" applyNumberFormat="0" applyBorder="0" applyAlignment="0" applyProtection="0">
      <alignment vertical="center"/>
    </xf>
    <xf numFmtId="0" fontId="93" fillId="0" borderId="0" applyNumberFormat="0" applyFill="0" applyBorder="0" applyAlignment="0" applyProtection="0">
      <alignment vertical="center"/>
    </xf>
    <xf numFmtId="0" fontId="1" fillId="7" borderId="17" applyNumberFormat="0" applyFont="0" applyAlignment="0" applyProtection="0">
      <alignment vertical="center"/>
    </xf>
    <xf numFmtId="0" fontId="68" fillId="10" borderId="0" applyNumberFormat="0" applyBorder="0" applyAlignment="0" applyProtection="0">
      <alignment vertical="center"/>
    </xf>
    <xf numFmtId="0" fontId="84" fillId="0" borderId="0">
      <alignment vertical="center"/>
    </xf>
    <xf numFmtId="0" fontId="67" fillId="8" borderId="0" applyNumberFormat="0" applyBorder="0" applyAlignment="0" applyProtection="0">
      <alignment vertical="center"/>
    </xf>
    <xf numFmtId="0" fontId="67" fillId="6" borderId="0" applyNumberFormat="0" applyBorder="0" applyAlignment="0" applyProtection="0">
      <alignment vertical="center"/>
    </xf>
    <xf numFmtId="0" fontId="65" fillId="26" borderId="0" applyNumberFormat="0" applyBorder="0" applyAlignment="0" applyProtection="0">
      <alignment vertical="center"/>
    </xf>
    <xf numFmtId="0" fontId="67" fillId="21" borderId="0" applyNumberFormat="0" applyBorder="0" applyAlignment="0" applyProtection="0">
      <alignment vertical="center"/>
    </xf>
    <xf numFmtId="9" fontId="7" fillId="0" borderId="0" applyFont="0" applyFill="0" applyBorder="0" applyAlignment="0" applyProtection="0">
      <alignment vertical="center"/>
    </xf>
    <xf numFmtId="0" fontId="80"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7" fillId="0" borderId="0">
      <alignment vertical="center"/>
    </xf>
    <xf numFmtId="0" fontId="7" fillId="0" borderId="0">
      <alignment vertical="center"/>
    </xf>
    <xf numFmtId="0" fontId="68" fillId="19" borderId="0" applyNumberFormat="0" applyBorder="0" applyAlignment="0" applyProtection="0">
      <alignment vertical="center"/>
    </xf>
    <xf numFmtId="0" fontId="8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8" fillId="0" borderId="25" applyNumberFormat="0" applyFill="0" applyAlignment="0" applyProtection="0">
      <alignment vertical="center"/>
    </xf>
    <xf numFmtId="0" fontId="67" fillId="6" borderId="0" applyNumberFormat="0" applyBorder="0" applyAlignment="0" applyProtection="0">
      <alignment vertical="center"/>
    </xf>
    <xf numFmtId="9" fontId="7" fillId="0" borderId="0" applyFont="0" applyFill="0" applyBorder="0" applyAlignment="0" applyProtection="0">
      <alignment vertical="center"/>
    </xf>
    <xf numFmtId="0" fontId="75" fillId="0" borderId="20" applyNumberFormat="0" applyFill="0" applyAlignment="0" applyProtection="0">
      <alignment vertical="center"/>
    </xf>
    <xf numFmtId="9" fontId="7" fillId="0" borderId="0" applyFont="0" applyFill="0" applyBorder="0" applyAlignment="0" applyProtection="0">
      <alignment vertical="center"/>
    </xf>
    <xf numFmtId="0" fontId="79" fillId="19" borderId="0" applyNumberFormat="0" applyBorder="0" applyAlignment="0" applyProtection="0">
      <alignment vertical="center"/>
    </xf>
    <xf numFmtId="0" fontId="84" fillId="0" borderId="0">
      <alignment vertical="center"/>
    </xf>
    <xf numFmtId="0" fontId="68" fillId="19" borderId="0" applyNumberFormat="0" applyBorder="0" applyAlignment="0" applyProtection="0">
      <alignment vertical="center"/>
    </xf>
    <xf numFmtId="0" fontId="94" fillId="0" borderId="20" applyNumberFormat="0" applyFill="0" applyAlignment="0" applyProtection="0">
      <alignment vertical="center"/>
    </xf>
    <xf numFmtId="0" fontId="67" fillId="8" borderId="0" applyNumberFormat="0" applyBorder="0" applyAlignment="0" applyProtection="0">
      <alignment vertical="center"/>
    </xf>
    <xf numFmtId="0" fontId="65" fillId="17" borderId="0" applyNumberFormat="0" applyBorder="0" applyAlignment="0" applyProtection="0">
      <alignment vertical="center"/>
    </xf>
    <xf numFmtId="0" fontId="67" fillId="9" borderId="0" applyNumberFormat="0" applyBorder="0" applyAlignment="0" applyProtection="0">
      <alignment vertical="center"/>
    </xf>
    <xf numFmtId="9" fontId="7" fillId="0" borderId="0" applyFont="0" applyFill="0" applyBorder="0" applyAlignment="0" applyProtection="0">
      <alignment vertical="center"/>
    </xf>
    <xf numFmtId="0" fontId="80" fillId="0" borderId="22" applyNumberFormat="0" applyFill="0" applyAlignment="0" applyProtection="0">
      <alignment vertical="center"/>
    </xf>
    <xf numFmtId="0" fontId="67" fillId="8" borderId="0" applyNumberFormat="0" applyBorder="0" applyAlignment="0" applyProtection="0">
      <alignment vertical="center"/>
    </xf>
    <xf numFmtId="0" fontId="65" fillId="30" borderId="0" applyNumberFormat="0" applyBorder="0" applyAlignment="0" applyProtection="0">
      <alignment vertical="center"/>
    </xf>
    <xf numFmtId="0" fontId="87" fillId="20" borderId="24" applyNumberFormat="0" applyAlignment="0" applyProtection="0">
      <alignment vertical="center"/>
    </xf>
    <xf numFmtId="0" fontId="83" fillId="20" borderId="16" applyNumberFormat="0" applyAlignment="0" applyProtection="0">
      <alignment vertical="center"/>
    </xf>
    <xf numFmtId="0" fontId="0" fillId="6" borderId="0" applyNumberFormat="0" applyBorder="0" applyAlignment="0" applyProtection="0">
      <alignment vertical="center"/>
    </xf>
    <xf numFmtId="0" fontId="76" fillId="12" borderId="21" applyNumberFormat="0" applyAlignment="0" applyProtection="0">
      <alignment vertical="center"/>
    </xf>
    <xf numFmtId="0" fontId="73" fillId="31" borderId="0" applyNumberFormat="0" applyBorder="0" applyAlignment="0" applyProtection="0">
      <alignment vertical="center"/>
    </xf>
    <xf numFmtId="0" fontId="65" fillId="32" borderId="0" applyNumberFormat="0" applyBorder="0" applyAlignment="0" applyProtection="0">
      <alignment vertical="center"/>
    </xf>
    <xf numFmtId="0" fontId="7" fillId="0" borderId="0">
      <alignment vertical="center"/>
    </xf>
    <xf numFmtId="0" fontId="97" fillId="0" borderId="27">
      <alignment horizontal="center" vertical="center"/>
    </xf>
    <xf numFmtId="0" fontId="71" fillId="0" borderId="18" applyNumberFormat="0" applyFill="0" applyAlignment="0" applyProtection="0">
      <alignment vertical="center"/>
    </xf>
    <xf numFmtId="0" fontId="68" fillId="28" borderId="0" applyNumberFormat="0" applyBorder="0" applyAlignment="0" applyProtection="0">
      <alignment vertical="center"/>
    </xf>
    <xf numFmtId="0" fontId="91" fillId="0" borderId="26" applyNumberFormat="0" applyFill="0" applyAlignment="0" applyProtection="0">
      <alignment vertical="center"/>
    </xf>
    <xf numFmtId="0" fontId="95" fillId="27" borderId="0" applyNumberFormat="0" applyBorder="0" applyAlignment="0" applyProtection="0">
      <alignment vertical="center"/>
    </xf>
    <xf numFmtId="0" fontId="0" fillId="29" borderId="0" applyNumberFormat="0" applyBorder="0" applyAlignment="0" applyProtection="0">
      <alignment vertical="center"/>
    </xf>
    <xf numFmtId="0" fontId="86" fillId="25" borderId="0" applyNumberFormat="0" applyBorder="0" applyAlignment="0" applyProtection="0">
      <alignment vertical="center"/>
    </xf>
    <xf numFmtId="0" fontId="73" fillId="33" borderId="0" applyNumberFormat="0" applyBorder="0" applyAlignment="0" applyProtection="0">
      <alignment vertical="center"/>
    </xf>
    <xf numFmtId="0" fontId="65" fillId="4" borderId="0" applyNumberFormat="0" applyBorder="0" applyAlignment="0" applyProtection="0">
      <alignment vertical="center"/>
    </xf>
    <xf numFmtId="0" fontId="7" fillId="0" borderId="0">
      <alignment vertical="center"/>
    </xf>
    <xf numFmtId="0" fontId="72" fillId="0" borderId="13" applyNumberFormat="0" applyFill="0" applyProtection="0">
      <alignment horizontal="right" vertical="center"/>
    </xf>
    <xf numFmtId="0" fontId="73" fillId="34" borderId="0" applyNumberFormat="0" applyBorder="0" applyAlignment="0" applyProtection="0">
      <alignment vertical="center"/>
    </xf>
    <xf numFmtId="0" fontId="6" fillId="23" borderId="0" applyNumberFormat="0" applyBorder="0" applyAlignment="0" applyProtection="0">
      <alignment vertical="center"/>
    </xf>
    <xf numFmtId="0" fontId="73" fillId="35" borderId="0" applyNumberFormat="0" applyBorder="0" applyAlignment="0" applyProtection="0">
      <alignment vertical="center"/>
    </xf>
    <xf numFmtId="0" fontId="73" fillId="36" borderId="0" applyNumberFormat="0" applyBorder="0" applyAlignment="0" applyProtection="0">
      <alignment vertical="center"/>
    </xf>
    <xf numFmtId="0" fontId="73" fillId="37" borderId="0" applyNumberFormat="0" applyBorder="0" applyAlignment="0" applyProtection="0">
      <alignment vertical="center"/>
    </xf>
    <xf numFmtId="0" fontId="6" fillId="14" borderId="0" applyNumberFormat="0" applyBorder="0" applyAlignment="0" applyProtection="0">
      <alignment vertical="center"/>
    </xf>
    <xf numFmtId="0" fontId="65" fillId="38" borderId="0" applyNumberFormat="0" applyBorder="0" applyAlignment="0" applyProtection="0">
      <alignment vertical="center"/>
    </xf>
    <xf numFmtId="0" fontId="7" fillId="0" borderId="0" applyNumberFormat="0" applyFont="0" applyFill="0" applyBorder="0" applyAlignment="0" applyProtection="0">
      <alignment horizontal="left" vertical="center"/>
    </xf>
    <xf numFmtId="0" fontId="98" fillId="29" borderId="0" applyNumberFormat="0" applyBorder="0" applyAlignment="0" applyProtection="0">
      <alignment vertical="center"/>
    </xf>
    <xf numFmtId="0" fontId="6" fillId="14" borderId="0" applyNumberFormat="0" applyBorder="0" applyAlignment="0" applyProtection="0">
      <alignment vertical="center"/>
    </xf>
    <xf numFmtId="0" fontId="65" fillId="39" borderId="0" applyNumberFormat="0" applyBorder="0" applyAlignment="0" applyProtection="0">
      <alignment vertical="center"/>
    </xf>
    <xf numFmtId="0" fontId="73" fillId="40" borderId="0" applyNumberFormat="0" applyBorder="0" applyAlignment="0" applyProtection="0">
      <alignment vertical="center"/>
    </xf>
    <xf numFmtId="0" fontId="73" fillId="41" borderId="0" applyNumberFormat="0" applyBorder="0" applyAlignment="0" applyProtection="0">
      <alignment vertical="center"/>
    </xf>
    <xf numFmtId="0" fontId="65" fillId="42" borderId="0" applyNumberFormat="0" applyBorder="0" applyAlignment="0" applyProtection="0">
      <alignment vertical="center"/>
    </xf>
    <xf numFmtId="0" fontId="68" fillId="14" borderId="0" applyNumberFormat="0" applyBorder="0" applyAlignment="0" applyProtection="0">
      <alignment vertical="center"/>
    </xf>
    <xf numFmtId="0" fontId="73" fillId="43" borderId="0" applyNumberFormat="0" applyBorder="0" applyAlignment="0" applyProtection="0">
      <alignment vertical="center"/>
    </xf>
    <xf numFmtId="0" fontId="88" fillId="0" borderId="25" applyNumberFormat="0" applyFill="0" applyAlignment="0" applyProtection="0">
      <alignment vertical="center"/>
    </xf>
    <xf numFmtId="0" fontId="67" fillId="8" borderId="0" applyNumberFormat="0" applyBorder="0" applyAlignment="0" applyProtection="0">
      <alignment vertical="center"/>
    </xf>
    <xf numFmtId="0" fontId="65" fillId="44" borderId="0" applyNumberFormat="0" applyBorder="0" applyAlignment="0" applyProtection="0">
      <alignment vertical="center"/>
    </xf>
    <xf numFmtId="0" fontId="65" fillId="45" borderId="0" applyNumberFormat="0" applyBorder="0" applyAlignment="0" applyProtection="0">
      <alignment vertical="center"/>
    </xf>
    <xf numFmtId="0" fontId="99" fillId="0" borderId="0">
      <alignment vertical="center"/>
    </xf>
    <xf numFmtId="0" fontId="73" fillId="46" borderId="0" applyNumberFormat="0" applyBorder="0" applyAlignment="0" applyProtection="0">
      <alignment vertical="center"/>
    </xf>
    <xf numFmtId="0" fontId="88" fillId="0" borderId="25" applyNumberFormat="0" applyFill="0" applyAlignment="0" applyProtection="0">
      <alignment vertical="center"/>
    </xf>
    <xf numFmtId="0" fontId="67" fillId="8" borderId="0" applyNumberFormat="0" applyBorder="0" applyAlignment="0" applyProtection="0">
      <alignment vertical="center"/>
    </xf>
    <xf numFmtId="0" fontId="65" fillId="47" borderId="0" applyNumberFormat="0" applyBorder="0" applyAlignment="0" applyProtection="0">
      <alignment vertical="center"/>
    </xf>
    <xf numFmtId="0" fontId="7" fillId="0" borderId="0">
      <alignment vertical="center"/>
    </xf>
    <xf numFmtId="0" fontId="6" fillId="23" borderId="0" applyNumberFormat="0" applyBorder="0" applyAlignment="0" applyProtection="0">
      <alignment vertical="center"/>
    </xf>
    <xf numFmtId="0" fontId="69" fillId="0" borderId="0">
      <alignment vertical="center"/>
    </xf>
    <xf numFmtId="0" fontId="84" fillId="0" borderId="0">
      <alignment vertical="center"/>
    </xf>
    <xf numFmtId="0" fontId="99" fillId="0" borderId="0">
      <alignment vertical="center"/>
    </xf>
    <xf numFmtId="0" fontId="99" fillId="0" borderId="0">
      <alignment vertical="center"/>
    </xf>
    <xf numFmtId="0" fontId="84" fillId="0" borderId="0">
      <alignment vertical="center"/>
    </xf>
    <xf numFmtId="0" fontId="6" fillId="23" borderId="0" applyNumberFormat="0" applyBorder="0" applyAlignment="0" applyProtection="0">
      <alignment vertical="center"/>
    </xf>
    <xf numFmtId="9" fontId="7" fillId="0" borderId="0" applyFont="0" applyFill="0" applyBorder="0" applyAlignment="0" applyProtection="0">
      <alignment vertical="center"/>
    </xf>
    <xf numFmtId="0" fontId="69"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69" fillId="0" borderId="0">
      <alignment vertical="center"/>
    </xf>
    <xf numFmtId="9" fontId="7" fillId="0" borderId="0" applyFont="0" applyFill="0" applyBorder="0" applyAlignment="0" applyProtection="0">
      <alignment vertical="center"/>
    </xf>
    <xf numFmtId="0" fontId="69" fillId="0" borderId="0">
      <alignment vertical="center"/>
    </xf>
    <xf numFmtId="49" fontId="7" fillId="0" borderId="0" applyFont="0" applyFill="0" applyBorder="0" applyAlignment="0" applyProtection="0">
      <alignment vertical="center"/>
    </xf>
    <xf numFmtId="0" fontId="0" fillId="0" borderId="0">
      <alignment vertical="center"/>
    </xf>
    <xf numFmtId="0" fontId="84" fillId="0" borderId="0">
      <alignment vertical="center"/>
    </xf>
    <xf numFmtId="0" fontId="7" fillId="0" borderId="0">
      <alignment vertical="center"/>
    </xf>
    <xf numFmtId="0" fontId="6" fillId="23" borderId="0" applyNumberFormat="0" applyBorder="0" applyAlignment="0" applyProtection="0">
      <alignment vertical="center"/>
    </xf>
    <xf numFmtId="0" fontId="69" fillId="0" borderId="0">
      <alignment vertical="center"/>
    </xf>
    <xf numFmtId="9" fontId="7" fillId="0" borderId="0" applyFont="0" applyFill="0" applyBorder="0" applyAlignment="0" applyProtection="0">
      <alignment vertical="center"/>
    </xf>
    <xf numFmtId="0" fontId="69" fillId="0" borderId="0">
      <alignment vertical="center"/>
    </xf>
    <xf numFmtId="0" fontId="69" fillId="0" borderId="0">
      <alignment vertical="center"/>
    </xf>
    <xf numFmtId="0" fontId="100" fillId="0" borderId="0" applyNumberFormat="0" applyFill="0" applyBorder="0" applyAlignment="0" applyProtection="0">
      <alignment vertical="top"/>
      <protection locked="0"/>
    </xf>
    <xf numFmtId="0" fontId="67" fillId="9" borderId="0" applyNumberFormat="0" applyBorder="0" applyAlignment="0" applyProtection="0">
      <alignment vertical="center"/>
    </xf>
    <xf numFmtId="49" fontId="7" fillId="0" borderId="0" applyFont="0" applyFill="0" applyBorder="0" applyAlignment="0" applyProtection="0">
      <alignment vertical="center"/>
    </xf>
    <xf numFmtId="0" fontId="67" fillId="6" borderId="0" applyNumberFormat="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103" fillId="0" borderId="29" applyNumberFormat="0" applyFill="0" applyAlignment="0" applyProtection="0">
      <alignment vertical="center"/>
    </xf>
    <xf numFmtId="10" fontId="7" fillId="0" borderId="0" applyFont="0" applyFill="0" applyBorder="0" applyAlignment="0" applyProtection="0">
      <alignment vertical="center"/>
    </xf>
    <xf numFmtId="9" fontId="7" fillId="0" borderId="0" applyFont="0" applyFill="0" applyBorder="0" applyAlignment="0" applyProtection="0">
      <alignment vertical="center"/>
    </xf>
    <xf numFmtId="0" fontId="69" fillId="0" borderId="0">
      <alignment vertical="center"/>
    </xf>
    <xf numFmtId="0" fontId="100" fillId="0" borderId="0" applyNumberFormat="0" applyFill="0" applyBorder="0" applyAlignment="0" applyProtection="0">
      <alignment vertical="top"/>
      <protection locked="0"/>
    </xf>
    <xf numFmtId="0" fontId="67" fillId="9" borderId="0" applyNumberFormat="0" applyBorder="0" applyAlignment="0" applyProtection="0">
      <alignment vertical="center"/>
    </xf>
    <xf numFmtId="0" fontId="69" fillId="0" borderId="0">
      <alignment vertical="center"/>
    </xf>
    <xf numFmtId="0" fontId="69" fillId="0" borderId="0">
      <alignment vertical="center"/>
    </xf>
    <xf numFmtId="0" fontId="67" fillId="16" borderId="0" applyNumberFormat="0" applyBorder="0" applyAlignment="0" applyProtection="0">
      <alignment vertical="center"/>
    </xf>
    <xf numFmtId="0" fontId="72" fillId="0" borderId="0">
      <alignment vertical="center"/>
    </xf>
    <xf numFmtId="0" fontId="84" fillId="0" borderId="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68" fillId="48" borderId="0" applyNumberFormat="0" applyBorder="0" applyAlignment="0" applyProtection="0">
      <alignment vertical="center"/>
    </xf>
    <xf numFmtId="0" fontId="0" fillId="49" borderId="0" applyNumberFormat="0" applyBorder="0" applyAlignment="0" applyProtection="0">
      <alignment vertical="center"/>
    </xf>
    <xf numFmtId="0" fontId="6" fillId="4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68" fillId="50" borderId="0" applyNumberFormat="0" applyBorder="0" applyAlignment="0" applyProtection="0">
      <alignment vertical="center"/>
    </xf>
    <xf numFmtId="0" fontId="0" fillId="19" borderId="0" applyNumberFormat="0" applyBorder="0" applyAlignment="0" applyProtection="0">
      <alignment vertical="center"/>
    </xf>
    <xf numFmtId="0" fontId="7" fillId="0" borderId="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181" fontId="7" fillId="0" borderId="0" applyFont="0" applyFill="0" applyBorder="0" applyAlignment="0" applyProtection="0">
      <alignment vertical="center"/>
    </xf>
    <xf numFmtId="0" fontId="7" fillId="0" borderId="0">
      <alignment vertical="center"/>
    </xf>
    <xf numFmtId="0" fontId="0" fillId="13" borderId="0" applyNumberFormat="0" applyBorder="0" applyAlignment="0" applyProtection="0">
      <alignment vertical="center"/>
    </xf>
    <xf numFmtId="0" fontId="7" fillId="0" borderId="0">
      <alignment vertical="center"/>
    </xf>
    <xf numFmtId="0" fontId="0" fillId="13" borderId="0" applyNumberFormat="0" applyBorder="0" applyAlignment="0" applyProtection="0">
      <alignment vertical="center"/>
    </xf>
    <xf numFmtId="0" fontId="67" fillId="50" borderId="0" applyNumberFormat="0" applyBorder="0" applyAlignment="0" applyProtection="0">
      <alignment vertical="center"/>
    </xf>
    <xf numFmtId="0" fontId="7" fillId="0" borderId="0">
      <alignment vertical="center"/>
    </xf>
    <xf numFmtId="0" fontId="0" fillId="53"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6" fillId="23" borderId="0" applyNumberFormat="0" applyBorder="0" applyAlignment="0" applyProtection="0">
      <alignment vertical="center"/>
    </xf>
    <xf numFmtId="0" fontId="0" fillId="50"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67" fillId="9" borderId="0" applyNumberFormat="0" applyBorder="0" applyAlignment="0" applyProtection="0">
      <alignment vertical="center"/>
    </xf>
    <xf numFmtId="0" fontId="107" fillId="0" borderId="1">
      <alignment horizontal="lef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55" borderId="0" applyNumberFormat="0" applyBorder="0" applyAlignment="0" applyProtection="0">
      <alignment vertical="center"/>
    </xf>
    <xf numFmtId="0" fontId="0" fillId="6" borderId="0" applyNumberFormat="0" applyBorder="0" applyAlignment="0" applyProtection="0">
      <alignment vertical="center"/>
    </xf>
    <xf numFmtId="0" fontId="6" fillId="23" borderId="0" applyNumberFormat="0" applyBorder="0" applyAlignment="0" applyProtection="0">
      <alignment vertical="center"/>
    </xf>
    <xf numFmtId="0" fontId="0" fillId="53" borderId="0" applyNumberFormat="0" applyBorder="0" applyAlignment="0" applyProtection="0">
      <alignment vertical="center"/>
    </xf>
    <xf numFmtId="0" fontId="77" fillId="29" borderId="0" applyNumberFormat="0" applyBorder="0" applyAlignment="0" applyProtection="0">
      <alignment vertical="center"/>
    </xf>
    <xf numFmtId="0" fontId="0" fillId="14" borderId="0" applyNumberFormat="0" applyBorder="0" applyAlignment="0" applyProtection="0">
      <alignment vertical="center"/>
    </xf>
    <xf numFmtId="0" fontId="68" fillId="56" borderId="0" applyNumberFormat="0" applyBorder="0" applyAlignment="0" applyProtection="0">
      <alignment vertical="center"/>
    </xf>
    <xf numFmtId="0" fontId="0" fillId="14" borderId="0" applyNumberFormat="0" applyBorder="0" applyAlignment="0" applyProtection="0">
      <alignment vertical="center"/>
    </xf>
    <xf numFmtId="0" fontId="77" fillId="29" borderId="0" applyNumberFormat="0" applyBorder="0" applyAlignment="0" applyProtection="0">
      <alignment vertical="center"/>
    </xf>
    <xf numFmtId="0" fontId="0" fillId="6" borderId="0" applyNumberFormat="0" applyBorder="0" applyAlignment="0" applyProtection="0">
      <alignment vertical="center"/>
    </xf>
    <xf numFmtId="0" fontId="103" fillId="0" borderId="29" applyNumberFormat="0" applyFill="0" applyAlignment="0" applyProtection="0">
      <alignment vertical="center"/>
    </xf>
    <xf numFmtId="0" fontId="110" fillId="54" borderId="0" applyNumberFormat="0" applyBorder="0" applyAlignment="0" applyProtection="0">
      <alignment vertical="center"/>
    </xf>
    <xf numFmtId="9" fontId="7" fillId="0" borderId="0" applyFont="0" applyFill="0" applyBorder="0" applyAlignment="0" applyProtection="0">
      <alignment vertical="center"/>
    </xf>
    <xf numFmtId="0" fontId="77" fillId="29" borderId="0" applyNumberFormat="0" applyBorder="0" applyAlignment="0" applyProtection="0">
      <alignment vertical="center"/>
    </xf>
    <xf numFmtId="0" fontId="0" fillId="13" borderId="0" applyNumberFormat="0" applyBorder="0" applyAlignment="0" applyProtection="0">
      <alignment vertical="center"/>
    </xf>
    <xf numFmtId="0" fontId="110" fillId="54" borderId="0" applyNumberFormat="0" applyBorder="0" applyAlignment="0" applyProtection="0">
      <alignment vertical="center"/>
    </xf>
    <xf numFmtId="9" fontId="7" fillId="0" borderId="0" applyFont="0" applyFill="0" applyBorder="0" applyAlignment="0" applyProtection="0">
      <alignment vertical="center"/>
    </xf>
    <xf numFmtId="0" fontId="67" fillId="57" borderId="0" applyNumberFormat="0" applyBorder="0" applyAlignment="0" applyProtection="0">
      <alignment vertical="center"/>
    </xf>
    <xf numFmtId="0" fontId="0" fillId="13" borderId="0" applyNumberFormat="0" applyBorder="0" applyAlignment="0" applyProtection="0">
      <alignment vertical="center"/>
    </xf>
    <xf numFmtId="0" fontId="77" fillId="29" borderId="0" applyNumberFormat="0" applyBorder="0" applyAlignment="0" applyProtection="0">
      <alignment vertical="center"/>
    </xf>
    <xf numFmtId="0" fontId="0" fillId="51" borderId="0" applyNumberFormat="0" applyBorder="0" applyAlignment="0" applyProtection="0">
      <alignment vertical="center"/>
    </xf>
    <xf numFmtId="0" fontId="105" fillId="14" borderId="30" applyNumberFormat="0" applyAlignment="0" applyProtection="0">
      <alignment vertical="center"/>
    </xf>
    <xf numFmtId="0" fontId="67" fillId="8"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77" fillId="29" borderId="0" applyNumberFormat="0" applyBorder="0" applyAlignment="0" applyProtection="0">
      <alignment vertical="center"/>
    </xf>
    <xf numFmtId="0" fontId="113" fillId="0" borderId="32" applyNumberFormat="0" applyFill="0" applyAlignment="0" applyProtection="0">
      <alignment vertical="center"/>
    </xf>
    <xf numFmtId="0" fontId="68" fillId="54" borderId="0" applyNumberFormat="0" applyBorder="0" applyAlignment="0" applyProtection="0">
      <alignment vertical="center"/>
    </xf>
    <xf numFmtId="9" fontId="7" fillId="0" borderId="0" applyFont="0" applyFill="0" applyBorder="0" applyAlignment="0" applyProtection="0">
      <alignment vertical="center"/>
    </xf>
    <xf numFmtId="0" fontId="68" fillId="54"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105" fillId="14" borderId="30" applyNumberFormat="0" applyAlignment="0" applyProtection="0">
      <alignment vertical="center"/>
    </xf>
    <xf numFmtId="0" fontId="7" fillId="0" borderId="0">
      <alignment vertical="center"/>
    </xf>
    <xf numFmtId="0" fontId="67" fillId="8" borderId="0" applyNumberFormat="0" applyBorder="0" applyAlignment="0" applyProtection="0">
      <alignment vertical="center"/>
    </xf>
    <xf numFmtId="0" fontId="68" fillId="19" borderId="0" applyNumberFormat="0" applyBorder="0" applyAlignment="0" applyProtection="0">
      <alignment vertical="center"/>
    </xf>
    <xf numFmtId="0" fontId="67" fillId="50" borderId="0" applyNumberFormat="0" applyBorder="0" applyAlignment="0" applyProtection="0">
      <alignment vertical="center"/>
    </xf>
    <xf numFmtId="0" fontId="68" fillId="19" borderId="0" applyNumberFormat="0" applyBorder="0" applyAlignment="0" applyProtection="0">
      <alignment vertical="center"/>
    </xf>
    <xf numFmtId="0" fontId="0" fillId="23" borderId="31" applyNumberFormat="0" applyFont="0" applyAlignment="0" applyProtection="0">
      <alignment vertical="center"/>
    </xf>
    <xf numFmtId="0" fontId="68" fillId="10" borderId="0" applyNumberFormat="0" applyBorder="0" applyAlignment="0" applyProtection="0">
      <alignment vertical="center"/>
    </xf>
    <xf numFmtId="0" fontId="67" fillId="8" borderId="0" applyNumberFormat="0" applyBorder="0" applyAlignment="0" applyProtection="0">
      <alignment vertical="center"/>
    </xf>
    <xf numFmtId="0" fontId="68" fillId="50" borderId="0" applyNumberFormat="0" applyBorder="0" applyAlignment="0" applyProtection="0">
      <alignment vertical="center"/>
    </xf>
    <xf numFmtId="0" fontId="68" fillId="50" borderId="0" applyNumberFormat="0" applyBorder="0" applyAlignment="0" applyProtection="0">
      <alignment vertical="center"/>
    </xf>
    <xf numFmtId="0" fontId="68" fillId="50" borderId="0" applyNumberFormat="0" applyBorder="0" applyAlignment="0" applyProtection="0">
      <alignment vertical="center"/>
    </xf>
    <xf numFmtId="0" fontId="6" fillId="49" borderId="0" applyNumberFormat="0" applyBorder="0" applyAlignment="0" applyProtection="0">
      <alignment vertical="center"/>
    </xf>
    <xf numFmtId="0" fontId="68" fillId="55" borderId="0" applyNumberFormat="0" applyBorder="0" applyAlignment="0" applyProtection="0">
      <alignment vertical="center"/>
    </xf>
    <xf numFmtId="0" fontId="6" fillId="49" borderId="0" applyNumberFormat="0" applyBorder="0" applyAlignment="0" applyProtection="0">
      <alignment vertical="center"/>
    </xf>
    <xf numFmtId="0" fontId="68" fillId="55" borderId="0" applyNumberFormat="0" applyBorder="0" applyAlignment="0" applyProtection="0">
      <alignment vertical="center"/>
    </xf>
    <xf numFmtId="0" fontId="67" fillId="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72" fillId="0" borderId="0" applyProtection="0">
      <alignment vertical="center"/>
    </xf>
    <xf numFmtId="0" fontId="7" fillId="0" borderId="0">
      <alignment vertical="center"/>
    </xf>
    <xf numFmtId="0" fontId="68" fillId="56" borderId="0" applyNumberFormat="0" applyBorder="0" applyAlignment="0" applyProtection="0">
      <alignment vertical="center"/>
    </xf>
    <xf numFmtId="0" fontId="88" fillId="0" borderId="25" applyNumberFormat="0" applyFill="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9" fontId="7" fillId="0" borderId="0" applyFont="0" applyFill="0" applyBorder="0" applyAlignment="0" applyProtection="0">
      <alignment vertical="center"/>
    </xf>
    <xf numFmtId="0" fontId="68" fillId="14" borderId="0" applyNumberFormat="0" applyBorder="0" applyAlignment="0" applyProtection="0">
      <alignment vertical="center"/>
    </xf>
    <xf numFmtId="0" fontId="68" fillId="16" borderId="0" applyNumberFormat="0" applyBorder="0" applyAlignment="0" applyProtection="0">
      <alignment vertical="center"/>
    </xf>
    <xf numFmtId="0" fontId="7" fillId="0" borderId="0" applyNumberFormat="0" applyFill="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9" borderId="0" applyNumberFormat="0" applyBorder="0" applyAlignment="0" applyProtection="0">
      <alignment vertical="center"/>
    </xf>
    <xf numFmtId="0" fontId="115" fillId="0" borderId="3">
      <alignment horizontal="left" vertical="center"/>
    </xf>
    <xf numFmtId="0" fontId="68" fillId="16" borderId="0" applyNumberFormat="0" applyBorder="0" applyAlignment="0" applyProtection="0">
      <alignment vertical="center"/>
    </xf>
    <xf numFmtId="0" fontId="115" fillId="0" borderId="3">
      <alignment horizontal="lef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8" borderId="0" applyNumberFormat="0" applyBorder="0" applyAlignment="0" applyProtection="0">
      <alignment vertical="center"/>
    </xf>
    <xf numFmtId="0" fontId="99" fillId="0" borderId="0">
      <alignment vertical="center"/>
      <protection locked="0"/>
    </xf>
    <xf numFmtId="0" fontId="67" fillId="9" borderId="0" applyNumberFormat="0" applyBorder="0" applyAlignment="0" applyProtection="0">
      <alignment vertical="center"/>
    </xf>
    <xf numFmtId="0" fontId="68" fillId="48" borderId="0" applyNumberFormat="0" applyBorder="0" applyAlignment="0" applyProtection="0">
      <alignment vertical="center"/>
    </xf>
    <xf numFmtId="0" fontId="6" fillId="49" borderId="0" applyNumberFormat="0" applyBorder="0" applyAlignment="0" applyProtection="0">
      <alignment vertical="center"/>
    </xf>
    <xf numFmtId="0" fontId="6" fillId="13" borderId="0" applyNumberFormat="0" applyBorder="0" applyAlignment="0" applyProtection="0">
      <alignment vertical="center"/>
    </xf>
    <xf numFmtId="0" fontId="6" fillId="49" borderId="0" applyNumberFormat="0" applyBorder="0" applyAlignment="0" applyProtection="0">
      <alignment vertical="center"/>
    </xf>
    <xf numFmtId="0" fontId="6" fillId="49" borderId="0" applyNumberFormat="0" applyBorder="0" applyAlignment="0" applyProtection="0">
      <alignment vertical="center"/>
    </xf>
    <xf numFmtId="0" fontId="116" fillId="0" borderId="0" applyNumberFormat="0" applyFill="0" applyBorder="0" applyAlignment="0" applyProtection="0">
      <alignment vertical="center"/>
    </xf>
    <xf numFmtId="0" fontId="67" fillId="8" borderId="0" applyNumberFormat="0" applyBorder="0" applyAlignment="0" applyProtection="0">
      <alignment vertical="center"/>
    </xf>
    <xf numFmtId="0" fontId="6" fillId="49" borderId="0" applyNumberFormat="0" applyBorder="0" applyAlignment="0" applyProtection="0">
      <alignment vertical="center"/>
    </xf>
    <xf numFmtId="0" fontId="6" fillId="49" borderId="0" applyNumberFormat="0" applyBorder="0" applyAlignment="0" applyProtection="0">
      <alignment vertical="center"/>
    </xf>
    <xf numFmtId="0" fontId="6" fillId="49" borderId="0" applyNumberFormat="0" applyBorder="0" applyAlignment="0" applyProtection="0">
      <alignment vertical="center"/>
    </xf>
    <xf numFmtId="0" fontId="97" fillId="0" borderId="27">
      <alignment horizontal="center" vertical="center"/>
    </xf>
    <xf numFmtId="0" fontId="6" fillId="49" borderId="0" applyNumberFormat="0" applyBorder="0" applyAlignment="0" applyProtection="0">
      <alignment vertical="center"/>
    </xf>
    <xf numFmtId="0" fontId="67" fillId="6" borderId="0" applyNumberFormat="0" applyBorder="0" applyAlignment="0" applyProtection="0">
      <alignment vertical="center"/>
    </xf>
    <xf numFmtId="0" fontId="88" fillId="0" borderId="25" applyNumberFormat="0" applyFill="0" applyAlignment="0" applyProtection="0">
      <alignment vertical="center"/>
    </xf>
    <xf numFmtId="0" fontId="67" fillId="6" borderId="0" applyNumberFormat="0" applyBorder="0" applyAlignment="0" applyProtection="0">
      <alignment vertical="center"/>
    </xf>
    <xf numFmtId="0" fontId="88" fillId="0" borderId="25" applyNumberFormat="0" applyFill="0" applyAlignment="0" applyProtection="0">
      <alignment vertical="center"/>
    </xf>
    <xf numFmtId="0" fontId="67" fillId="6" borderId="0" applyNumberFormat="0" applyBorder="0" applyAlignment="0" applyProtection="0">
      <alignment vertical="center"/>
    </xf>
    <xf numFmtId="0" fontId="67" fillId="9" borderId="0" applyNumberFormat="0" applyBorder="0" applyAlignment="0" applyProtection="0">
      <alignment vertical="center"/>
    </xf>
    <xf numFmtId="15" fontId="117" fillId="0" borderId="0">
      <alignment vertical="center"/>
    </xf>
    <xf numFmtId="0" fontId="67" fillId="9" borderId="0" applyNumberFormat="0" applyBorder="0" applyAlignment="0" applyProtection="0">
      <alignment vertical="center"/>
    </xf>
    <xf numFmtId="181" fontId="7" fillId="0" borderId="0" applyFont="0" applyFill="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118" fillId="60" borderId="34">
      <alignment vertical="center"/>
      <protection locked="0"/>
    </xf>
    <xf numFmtId="0" fontId="7" fillId="0" borderId="0">
      <alignment vertical="center"/>
    </xf>
    <xf numFmtId="0" fontId="67" fillId="9" borderId="0" applyNumberFormat="0" applyBorder="0" applyAlignment="0" applyProtection="0">
      <alignment vertical="center"/>
    </xf>
    <xf numFmtId="0" fontId="7" fillId="0" borderId="0">
      <alignment vertical="center"/>
    </xf>
    <xf numFmtId="0" fontId="67" fillId="9" borderId="0" applyNumberFormat="0" applyBorder="0" applyAlignment="0" applyProtection="0">
      <alignment vertical="center"/>
    </xf>
    <xf numFmtId="0" fontId="7" fillId="0" borderId="0">
      <alignment vertical="center"/>
    </xf>
    <xf numFmtId="0" fontId="79" fillId="53" borderId="0" applyNumberFormat="0" applyBorder="0" applyAlignment="0" applyProtection="0">
      <alignment vertical="center"/>
    </xf>
    <xf numFmtId="0" fontId="67" fillId="9" borderId="0" applyNumberFormat="0" applyBorder="0" applyAlignment="0" applyProtection="0">
      <alignment vertical="center"/>
    </xf>
    <xf numFmtId="0" fontId="79" fillId="53" borderId="0" applyNumberFormat="0" applyBorder="0" applyAlignment="0" applyProtection="0">
      <alignment vertical="center"/>
    </xf>
    <xf numFmtId="0" fontId="67" fillId="9" borderId="0" applyNumberFormat="0" applyBorder="0" applyAlignment="0" applyProtection="0">
      <alignment vertical="center"/>
    </xf>
    <xf numFmtId="0" fontId="68" fillId="9" borderId="0" applyNumberFormat="0" applyBorder="0" applyAlignment="0" applyProtection="0">
      <alignment vertical="center"/>
    </xf>
    <xf numFmtId="0" fontId="115" fillId="0" borderId="35" applyNumberFormat="0" applyAlignment="0" applyProtection="0">
      <alignment horizontal="left" vertical="center"/>
    </xf>
    <xf numFmtId="0" fontId="67" fillId="57" borderId="0" applyNumberFormat="0" applyBorder="0" applyAlignment="0" applyProtection="0">
      <alignment vertical="center"/>
    </xf>
    <xf numFmtId="0" fontId="119" fillId="50" borderId="36" applyNumberFormat="0" applyAlignment="0" applyProtection="0">
      <alignment vertical="center"/>
    </xf>
    <xf numFmtId="0" fontId="6" fillId="14" borderId="0" applyNumberFormat="0" applyBorder="0" applyAlignment="0" applyProtection="0">
      <alignment vertical="center"/>
    </xf>
    <xf numFmtId="0" fontId="67" fillId="21" borderId="0" applyNumberFormat="0" applyBorder="0" applyAlignment="0" applyProtection="0">
      <alignment vertical="center"/>
    </xf>
    <xf numFmtId="0" fontId="6" fillId="49" borderId="0" applyNumberFormat="0" applyBorder="0" applyAlignment="0" applyProtection="0">
      <alignment vertical="center"/>
    </xf>
    <xf numFmtId="0" fontId="67" fillId="21" borderId="0" applyNumberFormat="0" applyBorder="0" applyAlignment="0" applyProtection="0">
      <alignment vertical="center"/>
    </xf>
    <xf numFmtId="0" fontId="67" fillId="21" borderId="0" applyNumberFormat="0" applyBorder="0" applyAlignment="0" applyProtection="0">
      <alignment vertical="center"/>
    </xf>
    <xf numFmtId="0" fontId="67" fillId="57" borderId="0" applyNumberFormat="0" applyBorder="0" applyAlignment="0" applyProtection="0">
      <alignment vertical="center"/>
    </xf>
    <xf numFmtId="0" fontId="118" fillId="60" borderId="34">
      <alignment vertical="center"/>
      <protection locked="0"/>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9" fontId="7" fillId="0" borderId="0" applyFont="0" applyFill="0" applyBorder="0" applyAlignment="0" applyProtection="0">
      <alignment vertical="center"/>
    </xf>
    <xf numFmtId="0" fontId="67" fillId="57" borderId="0" applyNumberFormat="0" applyBorder="0" applyAlignment="0" applyProtection="0">
      <alignment vertical="center"/>
    </xf>
    <xf numFmtId="0" fontId="120" fillId="0" borderId="0">
      <alignment vertical="center"/>
    </xf>
    <xf numFmtId="9" fontId="7" fillId="0" borderId="0" applyFont="0" applyFill="0" applyBorder="0" applyAlignment="0" applyProtection="0">
      <alignment vertical="center"/>
    </xf>
    <xf numFmtId="15" fontId="117" fillId="0" borderId="0">
      <alignment vertical="center"/>
    </xf>
    <xf numFmtId="0" fontId="7" fillId="0" borderId="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21" borderId="0" applyNumberFormat="0" applyBorder="0" applyAlignment="0" applyProtection="0">
      <alignment vertical="center"/>
    </xf>
    <xf numFmtId="0" fontId="7" fillId="0" borderId="0" applyFont="0" applyFill="0" applyBorder="0" applyAlignment="0" applyProtection="0">
      <alignment vertical="center"/>
    </xf>
    <xf numFmtId="0" fontId="67" fillId="16" borderId="0" applyNumberFormat="0" applyBorder="0" applyAlignment="0" applyProtection="0">
      <alignment vertical="center"/>
    </xf>
    <xf numFmtId="0" fontId="6" fillId="23" borderId="0" applyNumberFormat="0" applyBorder="0" applyAlignment="0" applyProtection="0">
      <alignment vertical="center"/>
    </xf>
    <xf numFmtId="0" fontId="88" fillId="0" borderId="25" applyNumberFormat="0" applyFill="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67" fillId="16" borderId="0" applyNumberFormat="0" applyBorder="0" applyAlignment="0" applyProtection="0">
      <alignment vertical="center"/>
    </xf>
    <xf numFmtId="0" fontId="6" fillId="23" borderId="0" applyNumberFormat="0" applyBorder="0" applyAlignment="0" applyProtection="0">
      <alignment vertical="center"/>
    </xf>
    <xf numFmtId="0" fontId="88" fillId="0" borderId="25" applyNumberFormat="0" applyFill="0" applyAlignment="0" applyProtection="0">
      <alignment vertical="center"/>
    </xf>
    <xf numFmtId="0" fontId="82" fillId="0" borderId="23" applyNumberFormat="0" applyFill="0" applyAlignment="0" applyProtection="0">
      <alignment vertical="center"/>
    </xf>
    <xf numFmtId="0" fontId="67" fillId="16" borderId="0" applyNumberFormat="0" applyBorder="0" applyAlignment="0" applyProtection="0">
      <alignment vertical="center"/>
    </xf>
    <xf numFmtId="0" fontId="6" fillId="23" borderId="0" applyNumberFormat="0" applyBorder="0" applyAlignment="0" applyProtection="0">
      <alignment vertical="center"/>
    </xf>
    <xf numFmtId="0" fontId="88" fillId="0" borderId="25" applyNumberFormat="0" applyFill="0" applyAlignment="0" applyProtection="0">
      <alignment vertical="center"/>
    </xf>
    <xf numFmtId="0" fontId="6" fillId="23" borderId="0" applyNumberFormat="0" applyBorder="0" applyAlignment="0" applyProtection="0">
      <alignment vertical="center"/>
    </xf>
    <xf numFmtId="192" fontId="7" fillId="0" borderId="0" applyFont="0" applyFill="0" applyBorder="0" applyAlignment="0" applyProtection="0">
      <alignment vertical="center"/>
    </xf>
    <xf numFmtId="0" fontId="67" fillId="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7" fillId="14" borderId="0" applyNumberFormat="0" applyBorder="0" applyAlignment="0" applyProtection="0">
      <alignment vertical="center"/>
    </xf>
    <xf numFmtId="194"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6" fillId="29" borderId="0" applyNumberFormat="0" applyBorder="0" applyAlignment="0" applyProtection="0">
      <alignment vertical="center"/>
    </xf>
    <xf numFmtId="0" fontId="67" fillId="9" borderId="0" applyNumberFormat="0" applyBorder="0" applyAlignment="0" applyProtection="0">
      <alignment vertical="center"/>
    </xf>
    <xf numFmtId="0" fontId="67" fillId="14" borderId="0" applyNumberFormat="0" applyBorder="0" applyAlignment="0" applyProtection="0">
      <alignment vertical="center"/>
    </xf>
    <xf numFmtId="0" fontId="77" fillId="13" borderId="0" applyNumberFormat="0" applyBorder="0" applyAlignment="0" applyProtection="0">
      <alignment vertical="center"/>
    </xf>
    <xf numFmtId="0" fontId="67" fillId="14" borderId="0" applyNumberFormat="0" applyBorder="0" applyAlignment="0" applyProtection="0">
      <alignment vertical="center"/>
    </xf>
    <xf numFmtId="0" fontId="72" fillId="0" borderId="13" applyNumberFormat="0" applyFill="0" applyProtection="0">
      <alignment horizontal="righ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21" borderId="0" applyNumberFormat="0" applyBorder="0" applyAlignment="0" applyProtection="0">
      <alignment vertical="center"/>
    </xf>
    <xf numFmtId="190" fontId="121" fillId="0" borderId="0">
      <alignment vertical="center"/>
    </xf>
    <xf numFmtId="0" fontId="67" fillId="21" borderId="0" applyNumberFormat="0" applyBorder="0" applyAlignment="0" applyProtection="0">
      <alignment vertical="center"/>
    </xf>
    <xf numFmtId="0" fontId="67" fillId="21" borderId="0" applyNumberFormat="0" applyBorder="0" applyAlignment="0" applyProtection="0">
      <alignment vertical="center"/>
    </xf>
    <xf numFmtId="0" fontId="67" fillId="21" borderId="0" applyNumberFormat="0" applyBorder="0" applyAlignment="0" applyProtection="0">
      <alignment vertical="center"/>
    </xf>
    <xf numFmtId="0" fontId="67" fillId="21" borderId="0" applyNumberFormat="0" applyBorder="0" applyAlignment="0" applyProtection="0">
      <alignment vertical="center"/>
    </xf>
    <xf numFmtId="0" fontId="67" fillId="21" borderId="0" applyNumberFormat="0" applyBorder="0" applyAlignment="0" applyProtection="0">
      <alignment vertical="center"/>
    </xf>
    <xf numFmtId="0" fontId="67" fillId="21" borderId="0" applyNumberFormat="0" applyBorder="0" applyAlignment="0" applyProtection="0">
      <alignment vertical="center"/>
    </xf>
    <xf numFmtId="195" fontId="7" fillId="0" borderId="0" applyFont="0" applyFill="0" applyBorder="0" applyAlignment="0" applyProtection="0">
      <alignment vertical="center"/>
    </xf>
    <xf numFmtId="0" fontId="7" fillId="0" borderId="0">
      <alignment vertical="center"/>
    </xf>
    <xf numFmtId="0" fontId="67" fillId="21" borderId="0" applyNumberFormat="0" applyBorder="0" applyAlignment="0" applyProtection="0">
      <alignment vertical="center"/>
    </xf>
    <xf numFmtId="0" fontId="67" fillId="21" borderId="0" applyNumberFormat="0" applyBorder="0" applyAlignment="0" applyProtection="0">
      <alignment vertical="center"/>
    </xf>
    <xf numFmtId="0" fontId="67" fillId="21" borderId="0" applyNumberFormat="0" applyBorder="0" applyAlignment="0" applyProtection="0">
      <alignment vertical="center"/>
    </xf>
    <xf numFmtId="9" fontId="7" fillId="0" borderId="0" applyFont="0" applyFill="0" applyBorder="0" applyAlignment="0" applyProtection="0">
      <alignment vertical="center"/>
    </xf>
    <xf numFmtId="0" fontId="67" fillId="21" borderId="0" applyNumberFormat="0" applyBorder="0" applyAlignment="0" applyProtection="0">
      <alignment vertical="center"/>
    </xf>
    <xf numFmtId="0" fontId="67" fillId="9" borderId="0" applyNumberFormat="0" applyBorder="0" applyAlignment="0" applyProtection="0">
      <alignment vertical="center"/>
    </xf>
    <xf numFmtId="9" fontId="7" fillId="0" borderId="0" applyFont="0" applyFill="0" applyBorder="0" applyAlignment="0" applyProtection="0">
      <alignment vertical="center"/>
    </xf>
    <xf numFmtId="0" fontId="6" fillId="49" borderId="0" applyNumberFormat="0" applyBorder="0" applyAlignment="0" applyProtection="0">
      <alignment vertical="center"/>
    </xf>
    <xf numFmtId="9" fontId="7" fillId="0" borderId="0" applyFont="0" applyFill="0" applyBorder="0" applyAlignment="0" applyProtection="0">
      <alignment vertical="center"/>
    </xf>
    <xf numFmtId="0" fontId="6" fillId="49" borderId="0" applyNumberFormat="0" applyBorder="0" applyAlignment="0" applyProtection="0">
      <alignment vertical="center"/>
    </xf>
    <xf numFmtId="9" fontId="7" fillId="0" borderId="0" applyFont="0" applyFill="0" applyBorder="0" applyAlignment="0" applyProtection="0">
      <alignment vertical="center"/>
    </xf>
    <xf numFmtId="0" fontId="6" fillId="49" borderId="0" applyNumberFormat="0" applyBorder="0" applyAlignment="0" applyProtection="0">
      <alignment vertical="center"/>
    </xf>
    <xf numFmtId="0" fontId="122" fillId="61" borderId="0" applyNumberFormat="0" applyBorder="0" applyAlignment="0" applyProtection="0">
      <alignment vertical="center"/>
    </xf>
    <xf numFmtId="9" fontId="7" fillId="0" borderId="0" applyFont="0" applyFill="0" applyBorder="0" applyAlignment="0" applyProtection="0">
      <alignment vertical="center"/>
    </xf>
    <xf numFmtId="0" fontId="6" fillId="49" borderId="0" applyNumberFormat="0" applyBorder="0" applyAlignment="0" applyProtection="0">
      <alignment vertical="center"/>
    </xf>
    <xf numFmtId="9" fontId="7" fillId="0" borderId="0" applyFont="0" applyFill="0" applyBorder="0" applyAlignment="0" applyProtection="0">
      <alignment vertical="center"/>
    </xf>
    <xf numFmtId="0" fontId="6" fillId="14" borderId="0" applyNumberFormat="0" applyBorder="0" applyAlignment="0" applyProtection="0">
      <alignment vertical="center"/>
    </xf>
    <xf numFmtId="9" fontId="7" fillId="0" borderId="0" applyFont="0" applyFill="0" applyBorder="0" applyAlignment="0" applyProtection="0">
      <alignment vertical="center"/>
    </xf>
    <xf numFmtId="0" fontId="6" fillId="50" borderId="0" applyNumberFormat="0" applyBorder="0" applyAlignment="0" applyProtection="0">
      <alignment vertical="center"/>
    </xf>
    <xf numFmtId="0" fontId="6" fillId="14" borderId="0" applyNumberFormat="0" applyBorder="0" applyAlignment="0" applyProtection="0">
      <alignment vertical="center"/>
    </xf>
    <xf numFmtId="0" fontId="72" fillId="0" borderId="13" applyNumberFormat="0" applyFill="0" applyProtection="0">
      <alignment horizontal="left" vertical="center"/>
    </xf>
    <xf numFmtId="0" fontId="6" fillId="5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7" fillId="62" borderId="0" applyNumberFormat="0" applyFont="0" applyBorder="0" applyAlignment="0" applyProtection="0">
      <alignment vertical="center"/>
    </xf>
    <xf numFmtId="0" fontId="67" fillId="8" borderId="0" applyNumberFormat="0" applyBorder="0" applyAlignment="0" applyProtection="0">
      <alignment vertical="center"/>
    </xf>
    <xf numFmtId="0" fontId="67" fillId="9" borderId="0" applyNumberFormat="0" applyBorder="0" applyAlignment="0" applyProtection="0">
      <alignment vertical="center"/>
    </xf>
    <xf numFmtId="0" fontId="121" fillId="0" borderId="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97" fillId="0" borderId="27">
      <alignment horizontal="center" vertical="center"/>
    </xf>
    <xf numFmtId="0" fontId="123" fillId="0" borderId="37" applyNumberFormat="0" applyFill="0" applyAlignment="0" applyProtection="0">
      <alignment vertical="center"/>
    </xf>
    <xf numFmtId="0" fontId="7" fillId="0" borderId="0">
      <alignment vertical="center"/>
    </xf>
    <xf numFmtId="0" fontId="67" fillId="9" borderId="0" applyNumberFormat="0" applyBorder="0" applyAlignment="0" applyProtection="0">
      <alignment vertical="center"/>
    </xf>
    <xf numFmtId="9" fontId="7" fillId="0" borderId="0" applyFont="0" applyFill="0" applyBorder="0" applyAlignment="0" applyProtection="0">
      <alignment vertical="center"/>
    </xf>
    <xf numFmtId="0" fontId="88" fillId="0" borderId="25" applyNumberFormat="0" applyFill="0" applyAlignment="0" applyProtection="0">
      <alignment vertical="center"/>
    </xf>
    <xf numFmtId="0" fontId="67" fillId="9" borderId="0" applyNumberFormat="0" applyBorder="0" applyAlignment="0" applyProtection="0">
      <alignment vertical="center"/>
    </xf>
    <xf numFmtId="0" fontId="88" fillId="0" borderId="25" applyNumberFormat="0" applyFill="0" applyAlignment="0" applyProtection="0">
      <alignment vertical="center"/>
    </xf>
    <xf numFmtId="0" fontId="67" fillId="9" borderId="0" applyNumberFormat="0" applyBorder="0" applyAlignment="0" applyProtection="0">
      <alignment vertical="center"/>
    </xf>
    <xf numFmtId="0" fontId="67" fillId="16"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92" fillId="23" borderId="1" applyNumberFormat="0" applyBorder="0" applyAlignment="0" applyProtection="0">
      <alignment vertical="center"/>
    </xf>
    <xf numFmtId="0" fontId="6" fillId="13" borderId="0" applyNumberFormat="0" applyBorder="0" applyAlignment="0" applyProtection="0">
      <alignment vertical="center"/>
    </xf>
    <xf numFmtId="0" fontId="6" fillId="49" borderId="0" applyNumberFormat="0" applyBorder="0" applyAlignment="0" applyProtection="0">
      <alignment vertical="center"/>
    </xf>
    <xf numFmtId="0" fontId="103" fillId="0" borderId="29" applyNumberFormat="0" applyFill="0" applyAlignment="0" applyProtection="0">
      <alignment vertical="center"/>
    </xf>
    <xf numFmtId="0" fontId="67" fillId="6" borderId="0" applyNumberFormat="0" applyBorder="0" applyAlignment="0" applyProtection="0">
      <alignment vertical="center"/>
    </xf>
    <xf numFmtId="0" fontId="67" fillId="6" borderId="0" applyNumberFormat="0" applyBorder="0" applyAlignment="0" applyProtection="0">
      <alignment vertical="center"/>
    </xf>
    <xf numFmtId="0" fontId="111" fillId="50" borderId="28">
      <alignment horizontal="left" vertical="center"/>
      <protection locked="0" hidden="1"/>
    </xf>
    <xf numFmtId="0" fontId="67" fillId="16" borderId="0" applyNumberFormat="0" applyBorder="0" applyAlignment="0" applyProtection="0">
      <alignment vertical="center"/>
    </xf>
    <xf numFmtId="0" fontId="103" fillId="0" borderId="29" applyNumberFormat="0" applyFill="0" applyAlignment="0" applyProtection="0">
      <alignment vertical="center"/>
    </xf>
    <xf numFmtId="0" fontId="111" fillId="50" borderId="28">
      <alignment horizontal="left" vertical="center"/>
      <protection locked="0" hidden="1"/>
    </xf>
    <xf numFmtId="0" fontId="67" fillId="16" borderId="0" applyNumberFormat="0" applyBorder="0" applyAlignment="0" applyProtection="0">
      <alignment vertical="center"/>
    </xf>
    <xf numFmtId="0" fontId="113" fillId="0" borderId="32" applyNumberFormat="0" applyFill="0" applyAlignment="0" applyProtection="0">
      <alignment vertical="center"/>
    </xf>
    <xf numFmtId="186" fontId="7" fillId="0" borderId="0" applyFont="0" applyFill="0" applyBorder="0" applyAlignment="0" applyProtection="0">
      <alignment vertical="center"/>
    </xf>
    <xf numFmtId="0" fontId="67" fillId="16" borderId="0" applyNumberFormat="0" applyBorder="0" applyAlignment="0" applyProtection="0">
      <alignment vertical="center"/>
    </xf>
    <xf numFmtId="0" fontId="82" fillId="0" borderId="33" applyNumberFormat="0" applyFill="0" applyAlignment="0" applyProtection="0">
      <alignment vertical="center"/>
    </xf>
    <xf numFmtId="0" fontId="67" fillId="16" borderId="0" applyNumberFormat="0" applyBorder="0" applyAlignment="0" applyProtection="0">
      <alignment vertical="center"/>
    </xf>
    <xf numFmtId="0" fontId="82" fillId="0" borderId="33" applyNumberFormat="0" applyFill="0" applyAlignment="0" applyProtection="0">
      <alignment vertical="center"/>
    </xf>
    <xf numFmtId="0" fontId="67" fillId="16" borderId="0" applyNumberFormat="0" applyBorder="0" applyAlignment="0" applyProtection="0">
      <alignment vertical="center"/>
    </xf>
    <xf numFmtId="0" fontId="88" fillId="0" borderId="25" applyNumberFormat="0" applyFill="0" applyAlignment="0" applyProtection="0">
      <alignment vertical="center"/>
    </xf>
    <xf numFmtId="0" fontId="82" fillId="0" borderId="23" applyNumberFormat="0" applyFill="0" applyAlignment="0" applyProtection="0">
      <alignment vertical="center"/>
    </xf>
    <xf numFmtId="0" fontId="67" fillId="16" borderId="0" applyNumberFormat="0" applyBorder="0" applyAlignment="0" applyProtection="0">
      <alignment vertical="center"/>
    </xf>
    <xf numFmtId="0" fontId="88" fillId="0" borderId="25" applyNumberFormat="0" applyFill="0" applyAlignment="0" applyProtection="0">
      <alignment vertical="center"/>
    </xf>
    <xf numFmtId="9" fontId="7" fillId="0" borderId="0" applyFont="0" applyFill="0" applyBorder="0" applyAlignment="0" applyProtection="0">
      <alignment vertical="center"/>
    </xf>
    <xf numFmtId="0" fontId="82" fillId="0" borderId="23" applyNumberFormat="0" applyFill="0" applyAlignment="0" applyProtection="0">
      <alignment vertical="center"/>
    </xf>
    <xf numFmtId="0" fontId="67" fillId="16" borderId="0" applyNumberFormat="0" applyBorder="0" applyAlignment="0" applyProtection="0">
      <alignment vertical="center"/>
    </xf>
    <xf numFmtId="0" fontId="6" fillId="23" borderId="0" applyNumberFormat="0" applyBorder="0" applyAlignment="0" applyProtection="0">
      <alignment vertical="center"/>
    </xf>
    <xf numFmtId="0" fontId="6" fillId="50" borderId="0" applyNumberFormat="0" applyBorder="0" applyAlignment="0" applyProtection="0">
      <alignment vertical="center"/>
    </xf>
    <xf numFmtId="0" fontId="97" fillId="0" borderId="0" applyNumberFormat="0" applyFill="0" applyBorder="0" applyAlignment="0" applyProtection="0">
      <alignment vertical="center"/>
    </xf>
    <xf numFmtId="0" fontId="6" fillId="50"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88" fillId="0" borderId="25" applyNumberFormat="0" applyFill="0" applyAlignment="0" applyProtection="0">
      <alignment vertical="center"/>
    </xf>
    <xf numFmtId="0" fontId="67" fillId="8" borderId="0" applyNumberFormat="0" applyBorder="0" applyAlignment="0" applyProtection="0">
      <alignment vertical="center"/>
    </xf>
    <xf numFmtId="9" fontId="7" fillId="0" borderId="0" applyFont="0" applyFill="0" applyBorder="0" applyAlignment="0" applyProtection="0">
      <alignment vertical="center"/>
    </xf>
    <xf numFmtId="189" fontId="7" fillId="0" borderId="0" applyFont="0" applyFill="0" applyBorder="0" applyAlignment="0" applyProtection="0">
      <alignment vertical="center"/>
    </xf>
    <xf numFmtId="0" fontId="124" fillId="0" borderId="0" applyNumberFormat="0" applyFill="0" applyBorder="0" applyAlignment="0" applyProtection="0">
      <alignment vertical="center"/>
    </xf>
    <xf numFmtId="0" fontId="113" fillId="0" borderId="32" applyNumberFormat="0" applyFill="0" applyAlignment="0" applyProtection="0">
      <alignment vertical="center"/>
    </xf>
    <xf numFmtId="178" fontId="7" fillId="0" borderId="0" applyFont="0" applyFill="0" applyBorder="0" applyAlignment="0" applyProtection="0">
      <alignment vertical="center"/>
    </xf>
    <xf numFmtId="0" fontId="103" fillId="0" borderId="29" applyNumberFormat="0" applyFill="0" applyAlignment="0" applyProtection="0">
      <alignment vertical="center"/>
    </xf>
    <xf numFmtId="196" fontId="121" fillId="0" borderId="0">
      <alignment vertical="center"/>
    </xf>
    <xf numFmtId="15" fontId="117" fillId="0" borderId="0">
      <alignment vertical="center"/>
    </xf>
    <xf numFmtId="15" fontId="117" fillId="0" borderId="0">
      <alignment vertical="center"/>
    </xf>
    <xf numFmtId="198" fontId="121" fillId="0" borderId="0">
      <alignment vertical="center"/>
    </xf>
    <xf numFmtId="0" fontId="125" fillId="0" borderId="38" applyNumberFormat="0" applyFill="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92" fillId="14" borderId="0" applyNumberFormat="0" applyBorder="0" applyAlignment="0" applyProtection="0">
      <alignment vertical="center"/>
    </xf>
    <xf numFmtId="0" fontId="68" fillId="9" borderId="0" applyNumberFormat="0" applyBorder="0" applyAlignment="0" applyProtection="0">
      <alignment vertical="center"/>
    </xf>
    <xf numFmtId="0" fontId="115" fillId="0" borderId="35" applyNumberFormat="0" applyAlignment="0" applyProtection="0">
      <alignment horizontal="left" vertical="center"/>
    </xf>
    <xf numFmtId="0" fontId="115" fillId="0" borderId="3">
      <alignment horizontal="left" vertical="center"/>
    </xf>
    <xf numFmtId="0" fontId="115" fillId="0" borderId="3">
      <alignment horizontal="left" vertical="center"/>
    </xf>
    <xf numFmtId="43" fontId="0" fillId="0" borderId="0" applyFont="0" applyFill="0" applyBorder="0" applyAlignment="0" applyProtection="0">
      <alignment vertical="center"/>
    </xf>
    <xf numFmtId="0" fontId="92" fillId="23" borderId="1" applyNumberFormat="0" applyBorder="0" applyAlignment="0" applyProtection="0">
      <alignment vertical="center"/>
    </xf>
    <xf numFmtId="43" fontId="0" fillId="0" borderId="0" applyFont="0" applyFill="0" applyBorder="0" applyAlignment="0" applyProtection="0">
      <alignment vertical="center"/>
    </xf>
    <xf numFmtId="0" fontId="92" fillId="23" borderId="1" applyNumberFormat="0" applyBorder="0" applyAlignment="0" applyProtection="0">
      <alignment vertical="center"/>
    </xf>
    <xf numFmtId="0" fontId="92" fillId="23" borderId="1" applyNumberFormat="0" applyBorder="0" applyAlignment="0" applyProtection="0">
      <alignment vertical="center"/>
    </xf>
    <xf numFmtId="0" fontId="92" fillId="23" borderId="1" applyNumberFormat="0" applyBorder="0" applyAlignment="0" applyProtection="0">
      <alignment vertical="center"/>
    </xf>
    <xf numFmtId="0" fontId="92" fillId="23" borderId="1" applyNumberFormat="0" applyBorder="0" applyAlignment="0" applyProtection="0">
      <alignment vertical="center"/>
    </xf>
    <xf numFmtId="0" fontId="92" fillId="23" borderId="1" applyNumberFormat="0" applyBorder="0" applyAlignment="0" applyProtection="0">
      <alignment vertical="center"/>
    </xf>
    <xf numFmtId="191" fontId="112" fillId="58" borderId="0">
      <alignment vertical="center"/>
    </xf>
    <xf numFmtId="191" fontId="114" fillId="59" borderId="0">
      <alignment vertical="center"/>
    </xf>
    <xf numFmtId="38" fontId="7" fillId="0" borderId="0" applyFont="0" applyFill="0" applyBorder="0" applyAlignment="0" applyProtection="0">
      <alignment vertical="center"/>
    </xf>
    <xf numFmtId="0" fontId="7" fillId="0" borderId="0">
      <alignment vertical="center"/>
    </xf>
    <xf numFmtId="40" fontId="7" fillId="0" borderId="0" applyFont="0" applyFill="0" applyBorder="0" applyAlignment="0" applyProtection="0">
      <alignment vertical="center"/>
    </xf>
    <xf numFmtId="43" fontId="0" fillId="0" borderId="0" applyFont="0" applyFill="0" applyBorder="0" applyAlignment="0" applyProtection="0">
      <alignment vertical="center"/>
    </xf>
    <xf numFmtId="181" fontId="7" fillId="0" borderId="0" applyFont="0" applyFill="0" applyBorder="0" applyAlignment="0" applyProtection="0">
      <alignment vertical="center"/>
    </xf>
    <xf numFmtId="187" fontId="7" fillId="0" borderId="0" applyFont="0" applyFill="0" applyBorder="0" applyAlignment="0" applyProtection="0">
      <alignment vertical="center"/>
    </xf>
    <xf numFmtId="1" fontId="72" fillId="0" borderId="19" applyFill="0" applyProtection="0">
      <alignment horizontal="center" vertical="center"/>
    </xf>
    <xf numFmtId="0" fontId="88" fillId="0" borderId="25" applyNumberFormat="0" applyFill="0" applyAlignment="0" applyProtection="0">
      <alignment vertical="center"/>
    </xf>
    <xf numFmtId="40" fontId="101" fillId="51" borderId="28">
      <alignment horizontal="centerContinuous" vertical="center"/>
    </xf>
    <xf numFmtId="40" fontId="101" fillId="51" borderId="28">
      <alignment horizontal="centerContinuous" vertical="center"/>
    </xf>
    <xf numFmtId="9" fontId="7" fillId="0" borderId="0" applyFont="0" applyFill="0" applyBorder="0" applyAlignment="0" applyProtection="0">
      <alignment vertical="center"/>
    </xf>
    <xf numFmtId="0" fontId="97" fillId="0" borderId="27">
      <alignment horizontal="center" vertical="center"/>
    </xf>
    <xf numFmtId="37" fontId="104" fillId="0" borderId="0">
      <alignment vertical="center"/>
    </xf>
    <xf numFmtId="0" fontId="97" fillId="0" borderId="27">
      <alignment horizontal="center" vertical="center"/>
    </xf>
    <xf numFmtId="37" fontId="104" fillId="0" borderId="0">
      <alignment vertical="center"/>
    </xf>
    <xf numFmtId="0" fontId="97" fillId="0" borderId="27">
      <alignment horizontal="center" vertical="center"/>
    </xf>
    <xf numFmtId="37" fontId="104" fillId="0" borderId="0">
      <alignment vertical="center"/>
    </xf>
    <xf numFmtId="9" fontId="7" fillId="0" borderId="0" applyFont="0" applyFill="0" applyBorder="0" applyAlignment="0" applyProtection="0">
      <alignment vertical="center"/>
    </xf>
    <xf numFmtId="0" fontId="97" fillId="0" borderId="27">
      <alignment horizontal="center" vertical="center"/>
    </xf>
    <xf numFmtId="37" fontId="104" fillId="0" borderId="0">
      <alignment vertical="center"/>
    </xf>
    <xf numFmtId="179" fontId="72" fillId="0" borderId="0">
      <alignment vertical="center"/>
    </xf>
    <xf numFmtId="9" fontId="7" fillId="0" borderId="0" applyFont="0" applyFill="0" applyBorder="0" applyAlignment="0" applyProtection="0">
      <alignment vertical="center"/>
    </xf>
    <xf numFmtId="0" fontId="99" fillId="0" borderId="0">
      <alignment vertical="center"/>
    </xf>
    <xf numFmtId="3" fontId="7" fillId="0" borderId="0" applyFont="0" applyFill="0" applyBorder="0" applyAlignment="0" applyProtection="0">
      <alignment vertical="center"/>
    </xf>
    <xf numFmtId="14" fontId="90" fillId="0" borderId="0">
      <alignment horizontal="center" vertical="center" wrapText="1"/>
      <protection locked="0"/>
    </xf>
    <xf numFmtId="0" fontId="7" fillId="0" borderId="0">
      <alignment vertical="center"/>
    </xf>
    <xf numFmtId="0" fontId="118" fillId="60" borderId="34">
      <alignment vertical="center"/>
      <protection locked="0"/>
    </xf>
    <xf numFmtId="10"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188" fontId="7" fillId="0" borderId="0" applyFont="0" applyFill="0" applyProtection="0">
      <alignment vertical="center"/>
    </xf>
    <xf numFmtId="0" fontId="7" fillId="0" borderId="0" applyNumberFormat="0" applyFont="0" applyFill="0" applyBorder="0" applyAlignment="0" applyProtection="0">
      <alignment horizontal="left" vertical="center"/>
    </xf>
    <xf numFmtId="0" fontId="72" fillId="0" borderId="13" applyNumberFormat="0" applyFill="0" applyProtection="0">
      <alignment horizontal="right" vertical="center"/>
    </xf>
    <xf numFmtId="0" fontId="97" fillId="0" borderId="27">
      <alignment horizontal="center" vertical="center"/>
    </xf>
    <xf numFmtId="15" fontId="7" fillId="0" borderId="0" applyFont="0" applyFill="0" applyBorder="0" applyAlignment="0" applyProtection="0">
      <alignment vertical="center"/>
    </xf>
    <xf numFmtId="0" fontId="72" fillId="0" borderId="13" applyNumberFormat="0" applyFill="0" applyProtection="0">
      <alignment horizontal="right" vertical="center"/>
    </xf>
    <xf numFmtId="15" fontId="7" fillId="0" borderId="0" applyFont="0" applyFill="0" applyBorder="0" applyAlignment="0" applyProtection="0">
      <alignment vertical="center"/>
    </xf>
    <xf numFmtId="4" fontId="7" fillId="0" borderId="0" applyFont="0" applyFill="0" applyBorder="0" applyAlignment="0" applyProtection="0">
      <alignment vertical="center"/>
    </xf>
    <xf numFmtId="0" fontId="72" fillId="0" borderId="13" applyNumberFormat="0" applyFill="0" applyProtection="0">
      <alignment horizontal="right" vertical="center"/>
    </xf>
    <xf numFmtId="0" fontId="7" fillId="0" borderId="0">
      <alignment vertical="center"/>
    </xf>
    <xf numFmtId="4" fontId="7" fillId="0" borderId="0" applyFont="0" applyFill="0" applyBorder="0" applyAlignment="0" applyProtection="0">
      <alignment vertical="center"/>
    </xf>
    <xf numFmtId="0" fontId="97" fillId="0" borderId="27">
      <alignment horizontal="center" vertical="center"/>
    </xf>
    <xf numFmtId="0" fontId="97" fillId="0" borderId="27">
      <alignment horizontal="center" vertical="center"/>
    </xf>
    <xf numFmtId="0" fontId="97" fillId="0" borderId="27">
      <alignment horizontal="center" vertical="center"/>
    </xf>
    <xf numFmtId="0" fontId="97" fillId="0" borderId="27">
      <alignment horizontal="center" vertical="center"/>
    </xf>
    <xf numFmtId="3" fontId="7" fillId="0" borderId="0" applyFont="0" applyFill="0" applyBorder="0" applyAlignment="0" applyProtection="0">
      <alignment vertical="center"/>
    </xf>
    <xf numFmtId="0" fontId="7" fillId="62" borderId="0" applyNumberFormat="0" applyFont="0" applyBorder="0" applyAlignment="0" applyProtection="0">
      <alignment vertical="center"/>
    </xf>
    <xf numFmtId="0" fontId="118" fillId="60" borderId="34">
      <alignment vertical="center"/>
      <protection locked="0"/>
    </xf>
    <xf numFmtId="0" fontId="126" fillId="0" borderId="0">
      <alignment vertical="center"/>
    </xf>
    <xf numFmtId="0" fontId="118" fillId="60" borderId="34">
      <alignment vertical="center"/>
      <protection locked="0"/>
    </xf>
    <xf numFmtId="0" fontId="7" fillId="0" borderId="0">
      <alignment vertical="center"/>
    </xf>
    <xf numFmtId="0" fontId="118" fillId="60" borderId="34">
      <alignment vertical="center"/>
      <protection locked="0"/>
    </xf>
    <xf numFmtId="9" fontId="7" fillId="0" borderId="0" applyFont="0" applyFill="0" applyBorder="0" applyAlignment="0" applyProtection="0">
      <alignment vertical="center"/>
    </xf>
    <xf numFmtId="43" fontId="0"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116" fillId="0" borderId="0" applyNumberForma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125" fillId="0" borderId="38" applyNumberFormat="0" applyFill="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103" fillId="0" borderId="29" applyNumberFormat="0" applyFill="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2" fillId="0" borderId="13" applyNumberFormat="0" applyFill="0" applyProtection="0">
      <alignment horizontal="right" vertical="center"/>
    </xf>
    <xf numFmtId="9" fontId="7" fillId="0" borderId="0" applyFont="0" applyFill="0" applyBorder="0" applyAlignment="0" applyProtection="0">
      <alignment vertical="center"/>
    </xf>
    <xf numFmtId="0" fontId="123" fillId="0" borderId="37" applyNumberFormat="0" applyFill="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127" fillId="0" borderId="39" applyNumberFormat="0" applyFill="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183" fontId="7" fillId="0" borderId="0" applyFont="0" applyFill="0" applyBorder="0" applyAlignment="0" applyProtection="0">
      <alignment vertical="center"/>
    </xf>
    <xf numFmtId="0" fontId="72" fillId="0" borderId="13" applyNumberFormat="0" applyFill="0" applyProtection="0">
      <alignment horizontal="right" vertical="center"/>
    </xf>
    <xf numFmtId="0" fontId="72" fillId="0" borderId="13" applyNumberFormat="0" applyFill="0" applyProtection="0">
      <alignment horizontal="right" vertical="center"/>
    </xf>
    <xf numFmtId="0" fontId="88" fillId="0" borderId="25" applyNumberFormat="0" applyFill="0" applyAlignment="0" applyProtection="0">
      <alignment vertical="center"/>
    </xf>
    <xf numFmtId="0" fontId="88" fillId="0" borderId="25" applyNumberFormat="0" applyFill="0" applyAlignment="0" applyProtection="0">
      <alignment vertical="center"/>
    </xf>
    <xf numFmtId="0" fontId="103" fillId="0" borderId="29" applyNumberFormat="0" applyFill="0" applyAlignment="0" applyProtection="0">
      <alignment vertical="center"/>
    </xf>
    <xf numFmtId="0" fontId="88" fillId="0" borderId="25" applyNumberFormat="0" applyFill="0" applyAlignment="0" applyProtection="0">
      <alignment vertical="center"/>
    </xf>
    <xf numFmtId="0" fontId="103" fillId="0" borderId="29" applyNumberFormat="0" applyFill="0" applyAlignment="0" applyProtection="0">
      <alignment vertical="center"/>
    </xf>
    <xf numFmtId="0" fontId="103" fillId="0" borderId="29" applyNumberFormat="0" applyFill="0" applyAlignment="0" applyProtection="0">
      <alignment vertical="center"/>
    </xf>
    <xf numFmtId="0" fontId="103" fillId="0" borderId="29" applyNumberFormat="0" applyFill="0" applyAlignment="0" applyProtection="0">
      <alignment vertical="center"/>
    </xf>
    <xf numFmtId="0" fontId="103" fillId="0" borderId="29" applyNumberFormat="0" applyFill="0" applyAlignment="0" applyProtection="0">
      <alignment vertical="center"/>
    </xf>
    <xf numFmtId="0" fontId="77" fillId="29" borderId="0" applyNumberFormat="0" applyBorder="0" applyAlignment="0" applyProtection="0">
      <alignment vertical="center"/>
    </xf>
    <xf numFmtId="0" fontId="113" fillId="0" borderId="32" applyNumberFormat="0" applyFill="0" applyAlignment="0" applyProtection="0">
      <alignment vertical="center"/>
    </xf>
    <xf numFmtId="0" fontId="103" fillId="0" borderId="29" applyNumberFormat="0" applyFill="0" applyAlignment="0" applyProtection="0">
      <alignment vertical="center"/>
    </xf>
    <xf numFmtId="0" fontId="103" fillId="0" borderId="29" applyNumberFormat="0" applyFill="0" applyAlignment="0" applyProtection="0">
      <alignment vertical="center"/>
    </xf>
    <xf numFmtId="0" fontId="103" fillId="0" borderId="29" applyNumberFormat="0" applyFill="0" applyAlignment="0" applyProtection="0">
      <alignment vertical="center"/>
    </xf>
    <xf numFmtId="0" fontId="103" fillId="0" borderId="29" applyNumberFormat="0" applyFill="0" applyAlignment="0" applyProtection="0">
      <alignment vertical="center"/>
    </xf>
    <xf numFmtId="0" fontId="103" fillId="0" borderId="29" applyNumberFormat="0" applyFill="0" applyAlignment="0" applyProtection="0">
      <alignment vertical="center"/>
    </xf>
    <xf numFmtId="0" fontId="103" fillId="0" borderId="29" applyNumberFormat="0" applyFill="0" applyAlignment="0" applyProtection="0">
      <alignment vertical="center"/>
    </xf>
    <xf numFmtId="0" fontId="103" fillId="0" borderId="29" applyNumberFormat="0" applyFill="0" applyAlignment="0" applyProtection="0">
      <alignment vertical="center"/>
    </xf>
    <xf numFmtId="0" fontId="77" fillId="29" borderId="0" applyNumberFormat="0" applyBorder="0" applyAlignment="0" applyProtection="0">
      <alignment vertical="center"/>
    </xf>
    <xf numFmtId="0" fontId="127" fillId="0" borderId="39" applyNumberFormat="0" applyFill="0" applyAlignment="0" applyProtection="0">
      <alignment vertical="center"/>
    </xf>
    <xf numFmtId="0" fontId="77" fillId="29" borderId="0" applyNumberFormat="0" applyBorder="0" applyAlignment="0" applyProtection="0">
      <alignment vertical="center"/>
    </xf>
    <xf numFmtId="0" fontId="113" fillId="0" borderId="32" applyNumberFormat="0" applyFill="0" applyAlignment="0" applyProtection="0">
      <alignment vertical="center"/>
    </xf>
    <xf numFmtId="0" fontId="113" fillId="0" borderId="32" applyNumberFormat="0" applyFill="0" applyAlignment="0" applyProtection="0">
      <alignment vertical="center"/>
    </xf>
    <xf numFmtId="0" fontId="113" fillId="0" borderId="32" applyNumberFormat="0" applyFill="0" applyAlignment="0" applyProtection="0">
      <alignment vertical="center"/>
    </xf>
    <xf numFmtId="0" fontId="113" fillId="0" borderId="32" applyNumberFormat="0" applyFill="0" applyAlignment="0" applyProtection="0">
      <alignment vertical="center"/>
    </xf>
    <xf numFmtId="0" fontId="113" fillId="0" borderId="32" applyNumberFormat="0" applyFill="0" applyAlignment="0" applyProtection="0">
      <alignment vertical="center"/>
    </xf>
    <xf numFmtId="0" fontId="113" fillId="0" borderId="32" applyNumberFormat="0" applyFill="0" applyAlignment="0" applyProtection="0">
      <alignment vertical="center"/>
    </xf>
    <xf numFmtId="0" fontId="113" fillId="0" borderId="32" applyNumberFormat="0" applyFill="0" applyAlignment="0" applyProtection="0">
      <alignment vertical="center"/>
    </xf>
    <xf numFmtId="0" fontId="113" fillId="0" borderId="32" applyNumberFormat="0" applyFill="0" applyAlignment="0" applyProtection="0">
      <alignment vertical="center"/>
    </xf>
    <xf numFmtId="0" fontId="113" fillId="0" borderId="32" applyNumberFormat="0" applyFill="0" applyAlignment="0" applyProtection="0">
      <alignment vertical="center"/>
    </xf>
    <xf numFmtId="0" fontId="113" fillId="0" borderId="32" applyNumberFormat="0" applyFill="0" applyAlignment="0" applyProtection="0">
      <alignment vertical="center"/>
    </xf>
    <xf numFmtId="0" fontId="113" fillId="0" borderId="32" applyNumberFormat="0" applyFill="0" applyAlignment="0" applyProtection="0">
      <alignment vertical="center"/>
    </xf>
    <xf numFmtId="0" fontId="113" fillId="0" borderId="32" applyNumberFormat="0" applyFill="0" applyAlignment="0" applyProtection="0">
      <alignment vertical="center"/>
    </xf>
    <xf numFmtId="0" fontId="113" fillId="0" borderId="32" applyNumberFormat="0" applyFill="0" applyAlignment="0" applyProtection="0">
      <alignment vertical="center"/>
    </xf>
    <xf numFmtId="1" fontId="72" fillId="0" borderId="19" applyFill="0" applyProtection="0">
      <alignment horizontal="center" vertical="center"/>
    </xf>
    <xf numFmtId="0" fontId="113" fillId="0" borderId="32" applyNumberFormat="0" applyFill="0" applyAlignment="0" applyProtection="0">
      <alignment vertical="center"/>
    </xf>
    <xf numFmtId="193" fontId="0" fillId="0" borderId="0" applyFont="0" applyFill="0" applyBorder="0" applyAlignment="0" applyProtection="0">
      <alignment vertical="center"/>
    </xf>
    <xf numFmtId="0" fontId="127" fillId="0" borderId="0" applyNumberFormat="0" applyFill="0" applyBorder="0" applyAlignment="0" applyProtection="0">
      <alignment vertical="center"/>
    </xf>
    <xf numFmtId="193" fontId="0" fillId="0" borderId="0" applyFont="0" applyFill="0" applyBorder="0" applyAlignment="0" applyProtection="0">
      <alignment vertical="center"/>
    </xf>
    <xf numFmtId="0" fontId="127"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3"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0" fillId="0" borderId="0">
      <alignment vertical="center"/>
    </xf>
    <xf numFmtId="0" fontId="116" fillId="0" borderId="0" applyNumberFormat="0" applyFill="0" applyBorder="0" applyAlignment="0" applyProtection="0">
      <alignment vertical="center"/>
    </xf>
    <xf numFmtId="0" fontId="119" fillId="50" borderId="36" applyNumberFormat="0" applyAlignment="0" applyProtection="0">
      <alignment vertical="center"/>
    </xf>
    <xf numFmtId="0" fontId="0" fillId="0" borderId="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06" fillId="0" borderId="13" applyNumberFormat="0" applyFill="0" applyProtection="0">
      <alignment horizontal="center" vertical="center"/>
    </xf>
    <xf numFmtId="0" fontId="106" fillId="0" borderId="13" applyNumberFormat="0" applyFill="0" applyProtection="0">
      <alignment horizontal="center" vertical="center"/>
    </xf>
    <xf numFmtId="0" fontId="106" fillId="0" borderId="13" applyNumberFormat="0" applyFill="0" applyProtection="0">
      <alignment horizontal="center" vertical="center"/>
    </xf>
    <xf numFmtId="0" fontId="106" fillId="0" borderId="13" applyNumberFormat="0" applyFill="0" applyProtection="0">
      <alignment horizontal="center" vertical="center"/>
    </xf>
    <xf numFmtId="0" fontId="79" fillId="19" borderId="0" applyNumberFormat="0" applyBorder="0" applyAlignment="0" applyProtection="0">
      <alignment vertical="center"/>
    </xf>
    <xf numFmtId="0" fontId="106" fillId="0" borderId="13" applyNumberFormat="0" applyFill="0" applyProtection="0">
      <alignment horizontal="center" vertical="center"/>
    </xf>
    <xf numFmtId="0" fontId="106" fillId="0" borderId="13" applyNumberFormat="0" applyFill="0" applyProtection="0">
      <alignment horizontal="center" vertical="center"/>
    </xf>
    <xf numFmtId="0" fontId="106" fillId="0" borderId="13" applyNumberFormat="0" applyFill="0" applyProtection="0">
      <alignment horizontal="center" vertical="center"/>
    </xf>
    <xf numFmtId="0" fontId="106" fillId="0" borderId="13" applyNumberFormat="0" applyFill="0" applyProtection="0">
      <alignment horizontal="center"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74" fillId="0" borderId="19" applyNumberFormat="0" applyFill="0" applyProtection="0">
      <alignment horizontal="center" vertical="center"/>
    </xf>
    <xf numFmtId="0" fontId="74" fillId="0" borderId="19" applyNumberFormat="0" applyFill="0" applyProtection="0">
      <alignment horizontal="center" vertical="center"/>
    </xf>
    <xf numFmtId="0" fontId="74" fillId="0" borderId="19" applyNumberFormat="0" applyFill="0" applyProtection="0">
      <alignment horizontal="center" vertical="center"/>
    </xf>
    <xf numFmtId="0" fontId="74" fillId="0" borderId="19" applyNumberFormat="0" applyFill="0" applyProtection="0">
      <alignment horizontal="center" vertical="center"/>
    </xf>
    <xf numFmtId="0" fontId="74" fillId="0" borderId="19" applyNumberFormat="0" applyFill="0" applyProtection="0">
      <alignment horizontal="center" vertical="center"/>
    </xf>
    <xf numFmtId="0" fontId="74" fillId="0" borderId="19" applyNumberFormat="0" applyFill="0" applyProtection="0">
      <alignment horizontal="center" vertical="center"/>
    </xf>
    <xf numFmtId="0" fontId="74" fillId="0" borderId="19" applyNumberFormat="0" applyFill="0" applyProtection="0">
      <alignment horizontal="center" vertical="center"/>
    </xf>
    <xf numFmtId="0" fontId="109" fillId="0" borderId="0" applyNumberFormat="0" applyFill="0" applyBorder="0" applyAlignment="0" applyProtection="0">
      <alignment vertical="center"/>
    </xf>
    <xf numFmtId="0" fontId="79" fillId="19" borderId="0" applyNumberFormat="0" applyBorder="0" applyAlignment="0" applyProtection="0">
      <alignment vertical="center"/>
    </xf>
    <xf numFmtId="0" fontId="109" fillId="0" borderId="0" applyNumberFormat="0" applyFill="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109" fillId="0" borderId="0" applyNumberFormat="0" applyFill="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109" fillId="0" borderId="0" applyNumberFormat="0" applyFill="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109" fillId="0" borderId="0" applyNumberFormat="0" applyFill="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129" fillId="53"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129" fillId="53" borderId="0" applyNumberFormat="0" applyBorder="0" applyAlignment="0" applyProtection="0">
      <alignment vertical="center"/>
    </xf>
    <xf numFmtId="0" fontId="129" fillId="53" borderId="0" applyNumberFormat="0" applyBorder="0" applyAlignment="0" applyProtection="0">
      <alignment vertical="center"/>
    </xf>
    <xf numFmtId="0" fontId="12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129" fillId="19" borderId="0" applyNumberFormat="0" applyBorder="0" applyAlignment="0" applyProtection="0">
      <alignment vertical="center"/>
    </xf>
    <xf numFmtId="0" fontId="129" fillId="19" borderId="0" applyNumberFormat="0" applyBorder="0" applyAlignment="0" applyProtection="0">
      <alignment vertical="center"/>
    </xf>
    <xf numFmtId="0" fontId="129" fillId="19" borderId="0" applyNumberFormat="0" applyBorder="0" applyAlignment="0" applyProtection="0">
      <alignment vertical="center"/>
    </xf>
    <xf numFmtId="0" fontId="129" fillId="19" borderId="0" applyNumberFormat="0" applyBorder="0" applyAlignment="0" applyProtection="0">
      <alignment vertical="center"/>
    </xf>
    <xf numFmtId="0" fontId="0" fillId="0" borderId="0">
      <alignment vertical="center"/>
    </xf>
    <xf numFmtId="0" fontId="129" fillId="19" borderId="0" applyNumberFormat="0" applyBorder="0" applyAlignment="0" applyProtection="0">
      <alignment vertical="center"/>
    </xf>
    <xf numFmtId="0" fontId="129" fillId="19" borderId="0" applyNumberFormat="0" applyBorder="0" applyAlignment="0" applyProtection="0">
      <alignment vertical="center"/>
    </xf>
    <xf numFmtId="0" fontId="110" fillId="54" borderId="0" applyNumberFormat="0" applyBorder="0" applyAlignment="0" applyProtection="0">
      <alignment vertical="center"/>
    </xf>
    <xf numFmtId="0" fontId="129" fillId="19" borderId="0" applyNumberFormat="0" applyBorder="0" applyAlignment="0" applyProtection="0">
      <alignment vertical="center"/>
    </xf>
    <xf numFmtId="0" fontId="129" fillId="19" borderId="0" applyNumberFormat="0" applyBorder="0" applyAlignment="0" applyProtection="0">
      <alignment vertical="center"/>
    </xf>
    <xf numFmtId="0" fontId="81" fillId="19" borderId="0" applyNumberFormat="0" applyBorder="0" applyAlignment="0" applyProtection="0">
      <alignment vertical="center"/>
    </xf>
    <xf numFmtId="0" fontId="79" fillId="53" borderId="0" applyNumberFormat="0" applyBorder="0" applyAlignment="0" applyProtection="0">
      <alignment vertical="center"/>
    </xf>
    <xf numFmtId="0" fontId="117" fillId="0" borderId="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2" fillId="0" borderId="23"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0" fillId="0" borderId="40" applyNumberFormat="0" applyFill="0" applyAlignment="0" applyProtection="0">
      <alignment vertical="center"/>
    </xf>
    <xf numFmtId="0" fontId="7" fillId="0" borderId="0">
      <alignment vertical="center"/>
    </xf>
    <xf numFmtId="0" fontId="77" fillId="29" borderId="0" applyNumberFormat="0" applyBorder="0" applyAlignment="0" applyProtection="0">
      <alignment vertical="center"/>
    </xf>
    <xf numFmtId="0" fontId="7" fillId="0" borderId="0">
      <alignment vertical="center"/>
    </xf>
    <xf numFmtId="0" fontId="77" fillId="29" borderId="0" applyNumberFormat="0" applyBorder="0" applyAlignment="0" applyProtection="0">
      <alignment vertical="center"/>
    </xf>
    <xf numFmtId="0" fontId="7" fillId="0" borderId="0">
      <alignment vertical="center"/>
    </xf>
    <xf numFmtId="0" fontId="77" fillId="29" borderId="0" applyNumberFormat="0" applyBorder="0" applyAlignment="0" applyProtection="0">
      <alignment vertical="center"/>
    </xf>
    <xf numFmtId="0" fontId="7" fillId="0" borderId="0">
      <alignment vertical="center"/>
    </xf>
    <xf numFmtId="0" fontId="7" fillId="0" borderId="0">
      <alignment vertical="center"/>
    </xf>
    <xf numFmtId="0" fontId="77" fillId="29" borderId="0" applyNumberFormat="0" applyBorder="0" applyAlignment="0" applyProtection="0">
      <alignment vertical="center"/>
    </xf>
    <xf numFmtId="0" fontId="7" fillId="0" borderId="0">
      <alignment vertical="center"/>
    </xf>
    <xf numFmtId="0" fontId="7" fillId="0" borderId="0">
      <alignment vertical="center"/>
    </xf>
    <xf numFmtId="0" fontId="131" fillId="21" borderId="4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23" borderId="31" applyNumberFormat="0" applyFont="0" applyAlignment="0" applyProtection="0">
      <alignment vertical="center"/>
    </xf>
    <xf numFmtId="0" fontId="0" fillId="0" borderId="0">
      <alignment vertical="center"/>
    </xf>
    <xf numFmtId="0" fontId="7" fillId="0" borderId="0">
      <alignment vertical="center"/>
    </xf>
    <xf numFmtId="0" fontId="0" fillId="23" borderId="31"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0" fillId="23" borderId="31" applyNumberFormat="0" applyFont="0" applyAlignment="0" applyProtection="0">
      <alignment vertical="center"/>
    </xf>
    <xf numFmtId="0" fontId="0"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0" fillId="23" borderId="31" applyNumberFormat="0" applyFont="0" applyAlignment="0" applyProtection="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8" fillId="63" borderId="0" applyNumberFormat="0" applyBorder="0" applyAlignment="0" applyProtection="0">
      <alignment vertical="center"/>
    </xf>
    <xf numFmtId="0" fontId="7" fillId="0" borderId="0">
      <alignment vertical="center"/>
    </xf>
    <xf numFmtId="0" fontId="68" fillId="63"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2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8" fillId="55"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5" fillId="14" borderId="30"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1" fillId="21" borderId="41" applyNumberFormat="0" applyAlignment="0" applyProtection="0">
      <alignment vertical="center"/>
    </xf>
    <xf numFmtId="0" fontId="7" fillId="0" borderId="0">
      <alignment vertical="center"/>
    </xf>
    <xf numFmtId="0" fontId="7" fillId="0" borderId="0">
      <alignment vertical="center"/>
    </xf>
    <xf numFmtId="0" fontId="105" fillId="14" borderId="30" applyNumberFormat="0" applyAlignment="0" applyProtection="0">
      <alignment vertical="center"/>
    </xf>
    <xf numFmtId="0" fontId="131" fillId="21" borderId="41"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9" fillId="50" borderId="36" applyNumberFormat="0" applyAlignment="0" applyProtection="0">
      <alignment vertical="center"/>
    </xf>
    <xf numFmtId="0" fontId="0" fillId="0" borderId="0">
      <alignment vertical="center"/>
    </xf>
    <xf numFmtId="0" fontId="119" fillId="50" borderId="36" applyNumberFormat="0" applyAlignment="0" applyProtection="0">
      <alignment vertical="center"/>
    </xf>
    <xf numFmtId="0" fontId="7" fillId="0" borderId="0">
      <alignment vertical="center"/>
    </xf>
    <xf numFmtId="0" fontId="119" fillId="50" borderId="36" applyNumberFormat="0" applyAlignment="0" applyProtection="0">
      <alignment vertical="center"/>
    </xf>
    <xf numFmtId="0" fontId="7" fillId="0" borderId="0">
      <alignment vertical="center"/>
    </xf>
    <xf numFmtId="0" fontId="119" fillId="50" borderId="36" applyNumberFormat="0" applyAlignment="0" applyProtection="0">
      <alignment vertical="center"/>
    </xf>
    <xf numFmtId="0" fontId="7" fillId="0" borderId="0">
      <alignment vertical="center"/>
    </xf>
    <xf numFmtId="0" fontId="119" fillId="50" borderId="36" applyNumberFormat="0" applyAlignment="0" applyProtection="0">
      <alignment vertical="center"/>
    </xf>
    <xf numFmtId="0" fontId="7" fillId="0" borderId="0">
      <alignment vertical="center"/>
    </xf>
    <xf numFmtId="0" fontId="7" fillId="0" borderId="0">
      <alignment vertical="center"/>
    </xf>
    <xf numFmtId="0" fontId="119" fillId="50" borderId="36" applyNumberFormat="0" applyAlignment="0" applyProtection="0">
      <alignment vertical="center"/>
    </xf>
    <xf numFmtId="0" fontId="98" fillId="29" borderId="0" applyNumberFormat="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5" fillId="14" borderId="30" applyNumberFormat="0" applyAlignment="0" applyProtection="0">
      <alignment vertical="center"/>
    </xf>
    <xf numFmtId="0" fontId="7" fillId="0" borderId="0">
      <alignment vertical="center"/>
    </xf>
    <xf numFmtId="0" fontId="105" fillId="14" borderId="30" applyNumberFormat="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2" fillId="0" borderId="0">
      <alignment vertical="center"/>
    </xf>
    <xf numFmtId="0" fontId="7" fillId="0" borderId="0">
      <alignment vertical="center"/>
    </xf>
    <xf numFmtId="0" fontId="7" fillId="0" borderId="0">
      <alignment vertical="center"/>
    </xf>
    <xf numFmtId="0" fontId="105" fillId="14" borderId="30" applyNumberFormat="0" applyAlignment="0" applyProtection="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0" fillId="0" borderId="40" applyNumberFormat="0" applyFill="0" applyAlignment="0" applyProtection="0">
      <alignment vertical="center"/>
    </xf>
    <xf numFmtId="0" fontId="0" fillId="0" borderId="0">
      <alignment vertical="center"/>
    </xf>
    <xf numFmtId="0" fontId="0" fillId="0" borderId="0">
      <alignment vertical="center"/>
    </xf>
    <xf numFmtId="0" fontId="130" fillId="0" borderId="4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0" fillId="0" borderId="40" applyNumberFormat="0" applyFill="0" applyAlignment="0" applyProtection="0">
      <alignment vertical="center"/>
    </xf>
    <xf numFmtId="0" fontId="0" fillId="0" borderId="0">
      <alignment vertical="center"/>
    </xf>
    <xf numFmtId="0" fontId="130" fillId="0" borderId="40" applyNumberFormat="0" applyFill="0" applyAlignment="0" applyProtection="0">
      <alignment vertical="center"/>
    </xf>
    <xf numFmtId="0" fontId="0" fillId="0" borderId="0">
      <alignment vertical="center"/>
    </xf>
    <xf numFmtId="0" fontId="0" fillId="0" borderId="0">
      <alignment vertical="center"/>
    </xf>
    <xf numFmtId="0" fontId="130" fillId="0" borderId="40" applyNumberFormat="0" applyFill="0" applyAlignment="0" applyProtection="0">
      <alignment vertical="center"/>
    </xf>
    <xf numFmtId="0" fontId="0" fillId="0" borderId="0">
      <alignment vertical="center"/>
    </xf>
    <xf numFmtId="0" fontId="0" fillId="0" borderId="0">
      <alignment vertical="center"/>
    </xf>
    <xf numFmtId="0" fontId="130" fillId="0" borderId="4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pplyAlignment="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07" fillId="0" borderId="1">
      <alignment horizontal="left" vertical="center"/>
    </xf>
    <xf numFmtId="0" fontId="0" fillId="23" borderId="31" applyNumberFormat="0" applyFont="0" applyAlignment="0" applyProtection="0">
      <alignment vertical="center"/>
    </xf>
    <xf numFmtId="0" fontId="107" fillId="0" borderId="1">
      <alignment horizontal="left" vertical="center"/>
    </xf>
    <xf numFmtId="0" fontId="107" fillId="0" borderId="1">
      <alignment horizontal="left" vertical="center"/>
    </xf>
    <xf numFmtId="0" fontId="0" fillId="23" borderId="31" applyNumberFormat="0" applyFont="0" applyAlignment="0" applyProtection="0">
      <alignment vertical="center"/>
    </xf>
    <xf numFmtId="0" fontId="107" fillId="0" borderId="1">
      <alignment horizontal="left" vertical="center"/>
    </xf>
    <xf numFmtId="0" fontId="107" fillId="0" borderId="1">
      <alignment horizontal="left" vertical="center"/>
    </xf>
    <xf numFmtId="0" fontId="107" fillId="0" borderId="1">
      <alignment horizontal="left" vertical="center"/>
    </xf>
    <xf numFmtId="0" fontId="107"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32" fillId="14" borderId="36" applyNumberFormat="0" applyAlignment="0" applyProtection="0">
      <alignment vertical="center"/>
    </xf>
    <xf numFmtId="0" fontId="7" fillId="0" borderId="0">
      <alignment vertical="center"/>
    </xf>
    <xf numFmtId="1" fontId="72" fillId="0" borderId="19" applyFill="0" applyProtection="0">
      <alignment horizontal="center" vertical="center"/>
    </xf>
    <xf numFmtId="0" fontId="7" fillId="0" borderId="0">
      <alignment vertical="center"/>
    </xf>
    <xf numFmtId="0" fontId="132" fillId="14" borderId="36" applyNumberFormat="0" applyAlignment="0" applyProtection="0">
      <alignment vertical="center"/>
    </xf>
    <xf numFmtId="0" fontId="7" fillId="0" borderId="0">
      <alignment vertical="center"/>
    </xf>
    <xf numFmtId="0" fontId="7" fillId="0" borderId="0">
      <alignment vertical="center"/>
    </xf>
    <xf numFmtId="0" fontId="132" fillId="14" borderId="36" applyNumberFormat="0" applyAlignment="0" applyProtection="0">
      <alignment vertical="center"/>
    </xf>
    <xf numFmtId="0" fontId="7" fillId="0" borderId="0">
      <alignment vertical="center"/>
    </xf>
    <xf numFmtId="0" fontId="9" fillId="0" borderId="0">
      <alignment vertical="center"/>
    </xf>
    <xf numFmtId="0" fontId="132" fillId="14" borderId="36" applyNumberFormat="0" applyAlignment="0" applyProtection="0">
      <alignment vertical="center"/>
    </xf>
    <xf numFmtId="0" fontId="9" fillId="0" borderId="0">
      <alignment vertical="center"/>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77" fillId="29" borderId="0" applyNumberFormat="0" applyBorder="0" applyAlignment="0" applyProtection="0">
      <alignment vertical="center"/>
    </xf>
    <xf numFmtId="0" fontId="98" fillId="13" borderId="0" applyNumberFormat="0" applyBorder="0" applyAlignment="0" applyProtection="0">
      <alignment vertical="center"/>
    </xf>
    <xf numFmtId="0" fontId="98" fillId="13" borderId="0" applyNumberFormat="0" applyBorder="0" applyAlignment="0" applyProtection="0">
      <alignment vertical="center"/>
    </xf>
    <xf numFmtId="0" fontId="98" fillId="13" borderId="0" applyNumberFormat="0" applyBorder="0" applyAlignment="0" applyProtection="0">
      <alignment vertical="center"/>
    </xf>
    <xf numFmtId="0" fontId="98"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109" fillId="0" borderId="0" applyNumberFormat="0" applyFill="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109" fillId="0" borderId="0" applyNumberFormat="0" applyFill="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98" fillId="29" borderId="0" applyNumberFormat="0" applyBorder="0" applyAlignment="0" applyProtection="0">
      <alignment vertical="center"/>
    </xf>
    <xf numFmtId="0" fontId="98" fillId="29" borderId="0" applyNumberFormat="0" applyBorder="0" applyAlignment="0" applyProtection="0">
      <alignment vertical="center"/>
    </xf>
    <xf numFmtId="0" fontId="98" fillId="29" borderId="0" applyNumberFormat="0" applyBorder="0" applyAlignment="0" applyProtection="0">
      <alignment vertical="center"/>
    </xf>
    <xf numFmtId="0" fontId="98" fillId="29" borderId="0" applyNumberFormat="0" applyBorder="0" applyAlignment="0" applyProtection="0">
      <alignment vertical="center"/>
    </xf>
    <xf numFmtId="0" fontId="72" fillId="0" borderId="13" applyNumberFormat="0" applyFill="0" applyProtection="0">
      <alignment horizontal="left" vertical="center"/>
    </xf>
    <xf numFmtId="0" fontId="98" fillId="29" borderId="0" applyNumberFormat="0" applyBorder="0" applyAlignment="0" applyProtection="0">
      <alignment vertical="center"/>
    </xf>
    <xf numFmtId="0" fontId="98" fillId="29" borderId="0" applyNumberFormat="0" applyBorder="0" applyAlignment="0" applyProtection="0">
      <alignment vertical="center"/>
    </xf>
    <xf numFmtId="0" fontId="98" fillId="29" borderId="0" applyNumberFormat="0" applyBorder="0" applyAlignment="0" applyProtection="0">
      <alignment vertical="center"/>
    </xf>
    <xf numFmtId="0" fontId="98" fillId="29"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102" fillId="0" borderId="0" applyNumberFormat="0" applyFill="0" applyBorder="0" applyAlignment="0" applyProtection="0">
      <alignment vertical="center"/>
    </xf>
    <xf numFmtId="0" fontId="82" fillId="0" borderId="3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82" fillId="0" borderId="3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102" fillId="0" borderId="0" applyNumberFormat="0" applyFill="0" applyBorder="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102" fillId="0" borderId="0" applyNumberFormat="0" applyFill="0" applyBorder="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4" fontId="0" fillId="0" borderId="0" applyFont="0" applyFill="0" applyBorder="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82" fillId="0" borderId="23" applyNumberFormat="0" applyFill="0" applyAlignment="0" applyProtection="0">
      <alignment vertical="center"/>
    </xf>
    <xf numFmtId="0" fontId="132" fillId="14" borderId="36" applyNumberFormat="0" applyAlignment="0" applyProtection="0">
      <alignment vertical="center"/>
    </xf>
    <xf numFmtId="0" fontId="132" fillId="14" borderId="36" applyNumberFormat="0" applyAlignment="0" applyProtection="0">
      <alignment vertical="center"/>
    </xf>
    <xf numFmtId="0" fontId="132" fillId="14" borderId="36" applyNumberFormat="0" applyAlignment="0" applyProtection="0">
      <alignment vertical="center"/>
    </xf>
    <xf numFmtId="0" fontId="132" fillId="14" borderId="36" applyNumberFormat="0" applyAlignment="0" applyProtection="0">
      <alignment vertical="center"/>
    </xf>
    <xf numFmtId="0" fontId="132" fillId="14" borderId="36" applyNumberFormat="0" applyAlignment="0" applyProtection="0">
      <alignment vertical="center"/>
    </xf>
    <xf numFmtId="0" fontId="132" fillId="14" borderId="36" applyNumberFormat="0" applyAlignment="0" applyProtection="0">
      <alignment vertical="center"/>
    </xf>
    <xf numFmtId="0" fontId="132" fillId="14" borderId="36" applyNumberFormat="0" applyAlignment="0" applyProtection="0">
      <alignment vertical="center"/>
    </xf>
    <xf numFmtId="0" fontId="132" fillId="14" borderId="36" applyNumberFormat="0" applyAlignment="0" applyProtection="0">
      <alignment vertical="center"/>
    </xf>
    <xf numFmtId="0" fontId="132" fillId="14" borderId="36" applyNumberFormat="0" applyAlignment="0" applyProtection="0">
      <alignment vertical="center"/>
    </xf>
    <xf numFmtId="0" fontId="132" fillId="14" borderId="36" applyNumberFormat="0" applyAlignment="0" applyProtection="0">
      <alignment vertical="center"/>
    </xf>
    <xf numFmtId="0" fontId="132" fillId="14" borderId="36" applyNumberFormat="0" applyAlignment="0" applyProtection="0">
      <alignment vertical="center"/>
    </xf>
    <xf numFmtId="0" fontId="132" fillId="14" borderId="36" applyNumberFormat="0" applyAlignment="0" applyProtection="0">
      <alignment vertical="center"/>
    </xf>
    <xf numFmtId="0" fontId="132" fillId="14" borderId="36" applyNumberFormat="0" applyAlignment="0" applyProtection="0">
      <alignment vertical="center"/>
    </xf>
    <xf numFmtId="0" fontId="132" fillId="14" borderId="36" applyNumberFormat="0" applyAlignment="0" applyProtection="0">
      <alignment vertical="center"/>
    </xf>
    <xf numFmtId="0" fontId="132" fillId="14" borderId="36" applyNumberFormat="0" applyAlignment="0" applyProtection="0">
      <alignment vertical="center"/>
    </xf>
    <xf numFmtId="0" fontId="132" fillId="14" borderId="36" applyNumberFormat="0" applyAlignment="0" applyProtection="0">
      <alignment vertical="center"/>
    </xf>
    <xf numFmtId="0" fontId="132" fillId="14" borderId="36" applyNumberFormat="0" applyAlignment="0" applyProtection="0">
      <alignment vertical="center"/>
    </xf>
    <xf numFmtId="0" fontId="131" fillId="21" borderId="41" applyNumberFormat="0" applyAlignment="0" applyProtection="0">
      <alignment vertical="center"/>
    </xf>
    <xf numFmtId="0" fontId="131" fillId="21" borderId="41" applyNumberFormat="0" applyAlignment="0" applyProtection="0">
      <alignment vertical="center"/>
    </xf>
    <xf numFmtId="0" fontId="131" fillId="21" borderId="41" applyNumberFormat="0" applyAlignment="0" applyProtection="0">
      <alignment vertical="center"/>
    </xf>
    <xf numFmtId="0" fontId="131" fillId="21" borderId="41" applyNumberFormat="0" applyAlignment="0" applyProtection="0">
      <alignment vertical="center"/>
    </xf>
    <xf numFmtId="0" fontId="131" fillId="21" borderId="41" applyNumberFormat="0" applyAlignment="0" applyProtection="0">
      <alignment vertical="center"/>
    </xf>
    <xf numFmtId="0" fontId="131" fillId="21" borderId="41" applyNumberFormat="0" applyAlignment="0" applyProtection="0">
      <alignment vertical="center"/>
    </xf>
    <xf numFmtId="0" fontId="131" fillId="21" borderId="41" applyNumberFormat="0" applyAlignment="0" applyProtection="0">
      <alignment vertical="center"/>
    </xf>
    <xf numFmtId="0" fontId="131" fillId="21" borderId="41" applyNumberFormat="0" applyAlignment="0" applyProtection="0">
      <alignment vertical="center"/>
    </xf>
    <xf numFmtId="0" fontId="131" fillId="21" borderId="41" applyNumberFormat="0" applyAlignment="0" applyProtection="0">
      <alignment vertical="center"/>
    </xf>
    <xf numFmtId="0" fontId="131" fillId="21" borderId="41" applyNumberFormat="0" applyAlignment="0" applyProtection="0">
      <alignment vertical="center"/>
    </xf>
    <xf numFmtId="0" fontId="131" fillId="21" borderId="41" applyNumberFormat="0" applyAlignment="0" applyProtection="0">
      <alignment vertical="center"/>
    </xf>
    <xf numFmtId="0" fontId="131" fillId="21" borderId="41" applyNumberFormat="0" applyAlignment="0" applyProtection="0">
      <alignment vertical="center"/>
    </xf>
    <xf numFmtId="0" fontId="131" fillId="21" borderId="41" applyNumberFormat="0" applyAlignment="0" applyProtection="0">
      <alignment vertical="center"/>
    </xf>
    <xf numFmtId="0" fontId="131" fillId="21" borderId="41" applyNumberFormat="0" applyAlignment="0" applyProtection="0">
      <alignment vertical="center"/>
    </xf>
    <xf numFmtId="0" fontId="131" fillId="21" borderId="41" applyNumberFormat="0" applyAlignment="0" applyProtection="0">
      <alignment vertical="center"/>
    </xf>
    <xf numFmtId="0" fontId="131" fillId="21" borderId="41" applyNumberFormat="0" applyAlignment="0" applyProtection="0">
      <alignment vertical="center"/>
    </xf>
    <xf numFmtId="0" fontId="131" fillId="21" borderId="41" applyNumberFormat="0" applyAlignment="0" applyProtection="0">
      <alignment vertical="center"/>
    </xf>
    <xf numFmtId="0" fontId="131" fillId="21" borderId="41" applyNumberFormat="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74" fillId="0" borderId="19" applyNumberFormat="0" applyFill="0" applyProtection="0">
      <alignment horizontal="left" vertical="center"/>
    </xf>
    <xf numFmtId="0" fontId="74" fillId="0" borderId="19" applyNumberFormat="0" applyFill="0" applyProtection="0">
      <alignment horizontal="left" vertical="center"/>
    </xf>
    <xf numFmtId="0" fontId="74" fillId="0" borderId="19" applyNumberFormat="0" applyFill="0" applyProtection="0">
      <alignment horizontal="left" vertical="center"/>
    </xf>
    <xf numFmtId="0" fontId="74" fillId="0" borderId="19" applyNumberFormat="0" applyFill="0" applyProtection="0">
      <alignment horizontal="left" vertical="center"/>
    </xf>
    <xf numFmtId="0" fontId="74" fillId="0" borderId="19" applyNumberFormat="0" applyFill="0" applyProtection="0">
      <alignment horizontal="left" vertical="center"/>
    </xf>
    <xf numFmtId="0" fontId="74" fillId="0" borderId="19" applyNumberFormat="0" applyFill="0" applyProtection="0">
      <alignment horizontal="left" vertical="center"/>
    </xf>
    <xf numFmtId="0" fontId="74" fillId="0" borderId="19" applyNumberFormat="0" applyFill="0" applyProtection="0">
      <alignment horizontal="left" vertical="center"/>
    </xf>
    <xf numFmtId="0" fontId="74" fillId="0" borderId="19" applyNumberFormat="0" applyFill="0" applyProtection="0">
      <alignment horizontal="lef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30" fillId="0" borderId="40" applyNumberFormat="0" applyFill="0" applyAlignment="0" applyProtection="0">
      <alignment vertical="center"/>
    </xf>
    <xf numFmtId="0" fontId="130" fillId="0" borderId="40" applyNumberFormat="0" applyFill="0" applyAlignment="0" applyProtection="0">
      <alignment vertical="center"/>
    </xf>
    <xf numFmtId="0" fontId="130" fillId="0" borderId="40" applyNumberFormat="0" applyFill="0" applyAlignment="0" applyProtection="0">
      <alignment vertical="center"/>
    </xf>
    <xf numFmtId="0" fontId="130" fillId="0" borderId="40" applyNumberFormat="0" applyFill="0" applyAlignment="0" applyProtection="0">
      <alignment vertical="center"/>
    </xf>
    <xf numFmtId="0" fontId="130" fillId="0" borderId="40" applyNumberFormat="0" applyFill="0" applyAlignment="0" applyProtection="0">
      <alignment vertical="center"/>
    </xf>
    <xf numFmtId="0" fontId="130" fillId="0" borderId="40" applyNumberFormat="0" applyFill="0" applyAlignment="0" applyProtection="0">
      <alignment vertical="center"/>
    </xf>
    <xf numFmtId="0" fontId="130" fillId="0" borderId="40" applyNumberFormat="0" applyFill="0" applyAlignment="0" applyProtection="0">
      <alignment vertical="center"/>
    </xf>
    <xf numFmtId="0" fontId="130" fillId="0" borderId="40" applyNumberFormat="0" applyFill="0" applyAlignment="0" applyProtection="0">
      <alignment vertical="center"/>
    </xf>
    <xf numFmtId="0" fontId="130" fillId="0" borderId="40" applyNumberFormat="0" applyFill="0" applyAlignment="0" applyProtection="0">
      <alignment vertical="center"/>
    </xf>
    <xf numFmtId="0" fontId="130" fillId="0" borderId="40" applyNumberFormat="0" applyFill="0" applyAlignment="0" applyProtection="0">
      <alignment vertical="center"/>
    </xf>
    <xf numFmtId="0" fontId="130" fillId="0" borderId="40" applyNumberFormat="0" applyFill="0" applyAlignment="0" applyProtection="0">
      <alignment vertical="center"/>
    </xf>
    <xf numFmtId="0" fontId="130" fillId="0" borderId="40" applyNumberFormat="0" applyFill="0" applyAlignment="0" applyProtection="0">
      <alignment vertical="center"/>
    </xf>
    <xf numFmtId="0" fontId="130" fillId="0" borderId="40" applyNumberFormat="0" applyFill="0" applyAlignment="0" applyProtection="0">
      <alignment vertical="center"/>
    </xf>
    <xf numFmtId="0" fontId="117" fillId="0" borderId="0">
      <alignment vertical="center"/>
    </xf>
    <xf numFmtId="0" fontId="119" fillId="50" borderId="36" applyNumberFormat="0" applyAlignment="0" applyProtection="0">
      <alignment vertical="center"/>
    </xf>
    <xf numFmtId="200"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3" fontId="0" fillId="0" borderId="0" applyFont="0" applyFill="0" applyBorder="0" applyAlignment="0" applyProtection="0">
      <alignment vertical="center"/>
    </xf>
    <xf numFmtId="43" fontId="0" fillId="0" borderId="0" applyFont="0" applyFill="0" applyBorder="0" applyAlignment="0" applyProtection="0">
      <alignment vertical="center"/>
    </xf>
    <xf numFmtId="19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2" fillId="66" borderId="0" applyNumberFormat="0" applyBorder="0" applyAlignment="0" applyProtection="0">
      <alignment vertical="center"/>
    </xf>
    <xf numFmtId="0" fontId="122" fillId="66" borderId="0" applyNumberFormat="0" applyBorder="0" applyAlignment="0" applyProtection="0">
      <alignment vertical="center"/>
    </xf>
    <xf numFmtId="0" fontId="122" fillId="61" borderId="0" applyNumberFormat="0" applyBorder="0" applyAlignment="0" applyProtection="0">
      <alignment vertical="center"/>
    </xf>
    <xf numFmtId="0" fontId="122" fillId="67" borderId="0" applyNumberFormat="0" applyBorder="0" applyAlignment="0" applyProtection="0">
      <alignment vertical="center"/>
    </xf>
    <xf numFmtId="0" fontId="122" fillId="67"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68" borderId="0" applyNumberFormat="0" applyBorder="0" applyAlignment="0" applyProtection="0">
      <alignment vertical="center"/>
    </xf>
    <xf numFmtId="0" fontId="68" fillId="68" borderId="0" applyNumberFormat="0" applyBorder="0" applyAlignment="0" applyProtection="0">
      <alignment vertical="center"/>
    </xf>
    <xf numFmtId="0" fontId="68" fillId="48" borderId="0" applyNumberFormat="0" applyBorder="0" applyAlignment="0" applyProtection="0">
      <alignment vertical="center"/>
    </xf>
    <xf numFmtId="0" fontId="68" fillId="48" borderId="0" applyNumberFormat="0" applyBorder="0" applyAlignment="0" applyProtection="0">
      <alignment vertical="center"/>
    </xf>
    <xf numFmtId="0" fontId="68" fillId="24" borderId="0" applyNumberFormat="0" applyBorder="0" applyAlignment="0" applyProtection="0">
      <alignment vertical="center"/>
    </xf>
    <xf numFmtId="0" fontId="68" fillId="51" borderId="0" applyNumberFormat="0" applyBorder="0" applyAlignment="0" applyProtection="0">
      <alignment vertical="center"/>
    </xf>
    <xf numFmtId="0" fontId="68" fillId="51" borderId="0" applyNumberFormat="0" applyBorder="0" applyAlignment="0" applyProtection="0">
      <alignment vertical="center"/>
    </xf>
    <xf numFmtId="0" fontId="68" fillId="51" borderId="0" applyNumberFormat="0" applyBorder="0" applyAlignment="0" applyProtection="0">
      <alignment vertical="center"/>
    </xf>
    <xf numFmtId="0" fontId="68" fillId="51" borderId="0" applyNumberFormat="0" applyBorder="0" applyAlignment="0" applyProtection="0">
      <alignment vertical="center"/>
    </xf>
    <xf numFmtId="0" fontId="68" fillId="64" borderId="0" applyNumberFormat="0" applyBorder="0" applyAlignment="0" applyProtection="0">
      <alignment vertical="center"/>
    </xf>
    <xf numFmtId="0" fontId="68" fillId="64" borderId="0" applyNumberFormat="0" applyBorder="0" applyAlignment="0" applyProtection="0">
      <alignment vertical="center"/>
    </xf>
    <xf numFmtId="0" fontId="68" fillId="64" borderId="0" applyNumberFormat="0" applyBorder="0" applyAlignment="0" applyProtection="0">
      <alignment vertical="center"/>
    </xf>
    <xf numFmtId="0" fontId="68" fillId="64"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9"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16" borderId="0" applyNumberFormat="0" applyBorder="0" applyAlignment="0" applyProtection="0">
      <alignment vertical="center"/>
    </xf>
    <xf numFmtId="0" fontId="68" fillId="65" borderId="0" applyNumberFormat="0" applyBorder="0" applyAlignment="0" applyProtection="0">
      <alignment vertical="center"/>
    </xf>
    <xf numFmtId="0" fontId="68" fillId="65" borderId="0" applyNumberFormat="0" applyBorder="0" applyAlignment="0" applyProtection="0">
      <alignment vertical="center"/>
    </xf>
    <xf numFmtId="185" fontId="72" fillId="0" borderId="19" applyFill="0" applyProtection="0">
      <alignment horizontal="right" vertical="center"/>
    </xf>
    <xf numFmtId="185" fontId="72" fillId="0" borderId="19" applyFill="0" applyProtection="0">
      <alignment horizontal="right" vertical="center"/>
    </xf>
    <xf numFmtId="185" fontId="72" fillId="0" borderId="19" applyFill="0" applyProtection="0">
      <alignment horizontal="right" vertical="center"/>
    </xf>
    <xf numFmtId="185" fontId="72" fillId="0" borderId="19" applyFill="0" applyProtection="0">
      <alignment horizontal="right" vertical="center"/>
    </xf>
    <xf numFmtId="185" fontId="72" fillId="0" borderId="19" applyFill="0" applyProtection="0">
      <alignment horizontal="right" vertical="center"/>
    </xf>
    <xf numFmtId="185" fontId="72" fillId="0" borderId="19" applyFill="0" applyProtection="0">
      <alignment horizontal="right" vertical="center"/>
    </xf>
    <xf numFmtId="185" fontId="72" fillId="0" borderId="19" applyFill="0" applyProtection="0">
      <alignment horizontal="right" vertical="center"/>
    </xf>
    <xf numFmtId="0" fontId="72" fillId="0" borderId="13" applyNumberFormat="0" applyFill="0" applyProtection="0">
      <alignment horizontal="left" vertical="center"/>
    </xf>
    <xf numFmtId="0" fontId="72" fillId="0" borderId="13" applyNumberFormat="0" applyFill="0" applyProtection="0">
      <alignment horizontal="left" vertical="center"/>
    </xf>
    <xf numFmtId="0" fontId="72" fillId="0" borderId="13" applyNumberFormat="0" applyFill="0" applyProtection="0">
      <alignment horizontal="left" vertical="center"/>
    </xf>
    <xf numFmtId="0" fontId="72" fillId="0" borderId="13" applyNumberFormat="0" applyFill="0" applyProtection="0">
      <alignment horizontal="left" vertical="center"/>
    </xf>
    <xf numFmtId="0" fontId="72" fillId="0" borderId="13" applyNumberFormat="0" applyFill="0" applyProtection="0">
      <alignment horizontal="left" vertical="center"/>
    </xf>
    <xf numFmtId="0" fontId="72" fillId="0" borderId="13" applyNumberFormat="0" applyFill="0" applyProtection="0">
      <alignment horizontal="left" vertical="center"/>
    </xf>
    <xf numFmtId="0" fontId="110" fillId="54" borderId="0" applyNumberFormat="0" applyBorder="0" applyAlignment="0" applyProtection="0">
      <alignment vertical="center"/>
    </xf>
    <xf numFmtId="0" fontId="110" fillId="54" borderId="0" applyNumberFormat="0" applyBorder="0" applyAlignment="0" applyProtection="0">
      <alignment vertical="center"/>
    </xf>
    <xf numFmtId="0" fontId="110" fillId="54" borderId="0" applyNumberFormat="0" applyBorder="0" applyAlignment="0" applyProtection="0">
      <alignment vertical="center"/>
    </xf>
    <xf numFmtId="0" fontId="110" fillId="54" borderId="0" applyNumberFormat="0" applyBorder="0" applyAlignment="0" applyProtection="0">
      <alignment vertical="center"/>
    </xf>
    <xf numFmtId="0" fontId="110" fillId="54" borderId="0" applyNumberFormat="0" applyBorder="0" applyAlignment="0" applyProtection="0">
      <alignment vertical="center"/>
    </xf>
    <xf numFmtId="0" fontId="110" fillId="54" borderId="0" applyNumberFormat="0" applyBorder="0" applyAlignment="0" applyProtection="0">
      <alignment vertical="center"/>
    </xf>
    <xf numFmtId="0" fontId="110" fillId="54" borderId="0" applyNumberFormat="0" applyBorder="0" applyAlignment="0" applyProtection="0">
      <alignment vertical="center"/>
    </xf>
    <xf numFmtId="0" fontId="110" fillId="54" borderId="0" applyNumberFormat="0" applyBorder="0" applyAlignment="0" applyProtection="0">
      <alignment vertical="center"/>
    </xf>
    <xf numFmtId="0" fontId="110" fillId="54" borderId="0" applyNumberFormat="0" applyBorder="0" applyAlignment="0" applyProtection="0">
      <alignment vertical="center"/>
    </xf>
    <xf numFmtId="0" fontId="110" fillId="54" borderId="0" applyNumberFormat="0" applyBorder="0" applyAlignment="0" applyProtection="0">
      <alignment vertical="center"/>
    </xf>
    <xf numFmtId="0" fontId="110" fillId="54" borderId="0" applyNumberFormat="0" applyBorder="0" applyAlignment="0" applyProtection="0">
      <alignment vertical="center"/>
    </xf>
    <xf numFmtId="0" fontId="110" fillId="54" borderId="0" applyNumberFormat="0" applyBorder="0" applyAlignment="0" applyProtection="0">
      <alignment vertical="center"/>
    </xf>
    <xf numFmtId="0" fontId="110" fillId="54" borderId="0" applyNumberFormat="0" applyBorder="0" applyAlignment="0" applyProtection="0">
      <alignment vertical="center"/>
    </xf>
    <xf numFmtId="0" fontId="110" fillId="54" borderId="0" applyNumberFormat="0" applyBorder="0" applyAlignment="0" applyProtection="0">
      <alignment vertical="center"/>
    </xf>
    <xf numFmtId="0" fontId="110" fillId="54" borderId="0" applyNumberFormat="0" applyBorder="0" applyAlignment="0" applyProtection="0">
      <alignment vertical="center"/>
    </xf>
    <xf numFmtId="0" fontId="110" fillId="54" borderId="0" applyNumberFormat="0" applyBorder="0" applyAlignment="0" applyProtection="0">
      <alignment vertical="center"/>
    </xf>
    <xf numFmtId="0" fontId="110" fillId="54" borderId="0" applyNumberFormat="0" applyBorder="0" applyAlignment="0" applyProtection="0">
      <alignment vertical="center"/>
    </xf>
    <xf numFmtId="0" fontId="110" fillId="54" borderId="0" applyNumberFormat="0" applyBorder="0" applyAlignment="0" applyProtection="0">
      <alignment vertical="center"/>
    </xf>
    <xf numFmtId="0" fontId="105" fillId="14" borderId="30" applyNumberFormat="0" applyAlignment="0" applyProtection="0">
      <alignment vertical="center"/>
    </xf>
    <xf numFmtId="0" fontId="105" fillId="14" borderId="30" applyNumberFormat="0" applyAlignment="0" applyProtection="0">
      <alignment vertical="center"/>
    </xf>
    <xf numFmtId="0" fontId="105" fillId="14" borderId="30" applyNumberFormat="0" applyAlignment="0" applyProtection="0">
      <alignment vertical="center"/>
    </xf>
    <xf numFmtId="0" fontId="105" fillId="14" borderId="30" applyNumberFormat="0" applyAlignment="0" applyProtection="0">
      <alignment vertical="center"/>
    </xf>
    <xf numFmtId="0" fontId="105" fillId="14" borderId="30" applyNumberFormat="0" applyAlignment="0" applyProtection="0">
      <alignment vertical="center"/>
    </xf>
    <xf numFmtId="0" fontId="105" fillId="14" borderId="30" applyNumberFormat="0" applyAlignment="0" applyProtection="0">
      <alignment vertical="center"/>
    </xf>
    <xf numFmtId="0" fontId="105" fillId="14" borderId="30" applyNumberFormat="0" applyAlignment="0" applyProtection="0">
      <alignment vertical="center"/>
    </xf>
    <xf numFmtId="0" fontId="105" fillId="14" borderId="30" applyNumberFormat="0" applyAlignment="0" applyProtection="0">
      <alignment vertical="center"/>
    </xf>
    <xf numFmtId="0" fontId="105" fillId="14" borderId="30" applyNumberFormat="0" applyAlignment="0" applyProtection="0">
      <alignment vertical="center"/>
    </xf>
    <xf numFmtId="0" fontId="105" fillId="14" borderId="30" applyNumberFormat="0" applyAlignment="0" applyProtection="0">
      <alignment vertical="center"/>
    </xf>
    <xf numFmtId="0" fontId="105" fillId="14" borderId="30" applyNumberFormat="0" applyAlignment="0" applyProtection="0">
      <alignment vertical="center"/>
    </xf>
    <xf numFmtId="0" fontId="105" fillId="14" borderId="30" applyNumberFormat="0" applyAlignment="0" applyProtection="0">
      <alignment vertical="center"/>
    </xf>
    <xf numFmtId="0" fontId="105" fillId="14" borderId="30" applyNumberFormat="0" applyAlignment="0" applyProtection="0">
      <alignment vertical="center"/>
    </xf>
    <xf numFmtId="0" fontId="105" fillId="14" borderId="30" applyNumberFormat="0" applyAlignment="0" applyProtection="0">
      <alignment vertical="center"/>
    </xf>
    <xf numFmtId="0" fontId="119" fillId="50" borderId="36" applyNumberFormat="0" applyAlignment="0" applyProtection="0">
      <alignment vertical="center"/>
    </xf>
    <xf numFmtId="0" fontId="119" fillId="50" borderId="36" applyNumberFormat="0" applyAlignment="0" applyProtection="0">
      <alignment vertical="center"/>
    </xf>
    <xf numFmtId="0" fontId="119" fillId="50" borderId="36" applyNumberFormat="0" applyAlignment="0" applyProtection="0">
      <alignment vertical="center"/>
    </xf>
    <xf numFmtId="0" fontId="119" fillId="50" borderId="36" applyNumberFormat="0" applyAlignment="0" applyProtection="0">
      <alignment vertical="center"/>
    </xf>
    <xf numFmtId="0" fontId="119" fillId="50" borderId="36" applyNumberFormat="0" applyAlignment="0" applyProtection="0">
      <alignment vertical="center"/>
    </xf>
    <xf numFmtId="0" fontId="119" fillId="50" borderId="36" applyNumberFormat="0" applyAlignment="0" applyProtection="0">
      <alignment vertical="center"/>
    </xf>
    <xf numFmtId="0" fontId="119" fillId="50" borderId="36" applyNumberFormat="0" applyAlignment="0" applyProtection="0">
      <alignment vertical="center"/>
    </xf>
    <xf numFmtId="0" fontId="119" fillId="50" borderId="36" applyNumberFormat="0" applyAlignment="0" applyProtection="0">
      <alignment vertical="center"/>
    </xf>
    <xf numFmtId="0" fontId="119" fillId="50" borderId="36" applyNumberFormat="0" applyAlignment="0" applyProtection="0">
      <alignment vertical="center"/>
    </xf>
    <xf numFmtId="0" fontId="119" fillId="50" borderId="36" applyNumberFormat="0" applyAlignment="0" applyProtection="0">
      <alignment vertical="center"/>
    </xf>
    <xf numFmtId="0" fontId="119" fillId="50" borderId="36" applyNumberFormat="0" applyAlignment="0" applyProtection="0">
      <alignment vertical="center"/>
    </xf>
    <xf numFmtId="0" fontId="119" fillId="50" borderId="36" applyNumberFormat="0" applyAlignment="0" applyProtection="0">
      <alignment vertical="center"/>
    </xf>
    <xf numFmtId="1" fontId="72" fillId="0" borderId="19" applyFill="0" applyProtection="0">
      <alignment horizontal="center" vertical="center"/>
    </xf>
    <xf numFmtId="1" fontId="72" fillId="0" borderId="19" applyFill="0" applyProtection="0">
      <alignment horizontal="center" vertical="center"/>
    </xf>
    <xf numFmtId="1" fontId="72" fillId="0" borderId="19" applyFill="0" applyProtection="0">
      <alignment horizontal="center" vertical="center"/>
    </xf>
    <xf numFmtId="1" fontId="72" fillId="0" borderId="19" applyFill="0" applyProtection="0">
      <alignment horizontal="center" vertical="center"/>
    </xf>
    <xf numFmtId="1" fontId="72" fillId="0" borderId="19" applyFill="0" applyProtection="0">
      <alignment horizontal="center" vertical="center"/>
    </xf>
    <xf numFmtId="0" fontId="137" fillId="0" borderId="0">
      <alignment vertical="center"/>
    </xf>
    <xf numFmtId="0" fontId="99"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23" borderId="31" applyNumberFormat="0" applyFont="0" applyAlignment="0" applyProtection="0">
      <alignment vertical="center"/>
    </xf>
    <xf numFmtId="0" fontId="0" fillId="23" borderId="31" applyNumberFormat="0" applyFont="0" applyAlignment="0" applyProtection="0">
      <alignment vertical="center"/>
    </xf>
    <xf numFmtId="0" fontId="0" fillId="23" borderId="31" applyNumberFormat="0" applyFont="0" applyAlignment="0" applyProtection="0">
      <alignment vertical="center"/>
    </xf>
    <xf numFmtId="0" fontId="0" fillId="23" borderId="31" applyNumberFormat="0" applyFont="0" applyAlignment="0" applyProtection="0">
      <alignment vertical="center"/>
    </xf>
    <xf numFmtId="0" fontId="0" fillId="23" borderId="31" applyNumberFormat="0" applyFont="0" applyAlignment="0" applyProtection="0">
      <alignment vertical="center"/>
    </xf>
    <xf numFmtId="0" fontId="0" fillId="23" borderId="31" applyNumberFormat="0" applyFont="0" applyAlignment="0" applyProtection="0">
      <alignment vertical="center"/>
    </xf>
    <xf numFmtId="0" fontId="0" fillId="23" borderId="31" applyNumberFormat="0" applyFont="0" applyAlignment="0" applyProtection="0">
      <alignment vertical="center"/>
    </xf>
    <xf numFmtId="0" fontId="0" fillId="23" borderId="31" applyNumberFormat="0" applyFont="0" applyAlignment="0" applyProtection="0">
      <alignment vertical="center"/>
    </xf>
    <xf numFmtId="0" fontId="0" fillId="23" borderId="31" applyNumberFormat="0" applyFont="0" applyAlignment="0" applyProtection="0">
      <alignment vertical="center"/>
    </xf>
    <xf numFmtId="0" fontId="0" fillId="23" borderId="31" applyNumberFormat="0" applyFont="0" applyAlignment="0" applyProtection="0">
      <alignment vertical="center"/>
    </xf>
    <xf numFmtId="0" fontId="0" fillId="23" borderId="31" applyNumberFormat="0" applyFont="0" applyAlignment="0" applyProtection="0">
      <alignment vertical="center"/>
    </xf>
    <xf numFmtId="0" fontId="0" fillId="23" borderId="31" applyNumberFormat="0" applyFont="0" applyAlignment="0" applyProtection="0">
      <alignment vertical="center"/>
    </xf>
    <xf numFmtId="0" fontId="0" fillId="23" borderId="31" applyNumberFormat="0" applyFont="0" applyAlignment="0" applyProtection="0">
      <alignment vertical="center"/>
    </xf>
    <xf numFmtId="0" fontId="0" fillId="23" borderId="31" applyNumberFormat="0" applyFont="0" applyAlignment="0" applyProtection="0">
      <alignment vertical="center"/>
    </xf>
    <xf numFmtId="0" fontId="138" fillId="0" borderId="0">
      <alignment vertical="top"/>
      <protection locked="0"/>
    </xf>
  </cellStyleXfs>
  <cellXfs count="528">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xf>
    <xf numFmtId="0" fontId="6" fillId="0" borderId="1" xfId="0" applyNumberFormat="1" applyFont="1" applyFill="1" applyBorder="1" applyAlignment="1" applyProtection="1">
      <alignment vertical="center" wrapText="1"/>
      <protection locked="0"/>
    </xf>
    <xf numFmtId="0" fontId="7" fillId="0" borderId="1" xfId="1011"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vertical="center" wrapText="1"/>
      <protection locked="0"/>
    </xf>
    <xf numFmtId="0" fontId="9" fillId="0" borderId="0" xfId="224" applyFont="1" applyFill="1" applyBorder="1" applyAlignment="1">
      <alignment vertical="center"/>
    </xf>
    <xf numFmtId="0" fontId="10" fillId="0" borderId="0" xfId="224" applyFont="1" applyFill="1" applyBorder="1" applyAlignment="1">
      <alignment vertical="center"/>
    </xf>
    <xf numFmtId="0" fontId="11" fillId="0" borderId="0" xfId="224" applyFont="1" applyFill="1" applyBorder="1" applyAlignment="1">
      <alignment vertical="center"/>
    </xf>
    <xf numFmtId="0" fontId="11" fillId="0" borderId="0" xfId="0" applyFont="1" applyFill="1" applyBorder="1" applyAlignment="1">
      <alignment vertical="center"/>
    </xf>
    <xf numFmtId="0" fontId="12" fillId="0" borderId="0" xfId="224" applyNumberFormat="1" applyFont="1" applyFill="1" applyBorder="1" applyAlignment="1" applyProtection="1">
      <alignment horizontal="center" vertical="center"/>
    </xf>
    <xf numFmtId="0" fontId="0" fillId="0" borderId="0" xfId="224" applyNumberFormat="1" applyFont="1" applyFill="1" applyBorder="1" applyAlignment="1" applyProtection="1">
      <alignment horizontal="left" vertical="center"/>
    </xf>
    <xf numFmtId="0" fontId="13" fillId="0" borderId="1" xfId="897" applyFont="1" applyFill="1" applyBorder="1" applyAlignment="1">
      <alignment horizontal="center" vertical="center" wrapText="1"/>
    </xf>
    <xf numFmtId="0" fontId="14" fillId="0" borderId="1" xfId="897" applyFont="1" applyFill="1" applyBorder="1" applyAlignment="1">
      <alignment horizontal="center" vertical="center" wrapText="1"/>
    </xf>
    <xf numFmtId="0" fontId="0" fillId="0" borderId="2" xfId="897" applyFont="1" applyFill="1" applyBorder="1" applyAlignment="1">
      <alignment horizontal="left" vertical="center" wrapText="1"/>
    </xf>
    <xf numFmtId="0" fontId="0" fillId="0" borderId="3" xfId="897" applyFont="1" applyFill="1" applyBorder="1" applyAlignment="1">
      <alignment horizontal="left" vertical="center" wrapText="1"/>
    </xf>
    <xf numFmtId="0" fontId="15" fillId="0" borderId="4" xfId="1333" applyFont="1" applyFill="1" applyBorder="1" applyAlignment="1" applyProtection="1">
      <alignment horizontal="left" vertical="center" wrapText="1"/>
      <protection locked="0"/>
    </xf>
    <xf numFmtId="0" fontId="15" fillId="0" borderId="5" xfId="1333" applyFont="1" applyFill="1" applyBorder="1" applyAlignment="1" applyProtection="1">
      <alignment horizontal="left" vertical="center" wrapText="1"/>
      <protection locked="0"/>
    </xf>
    <xf numFmtId="0" fontId="15" fillId="0" borderId="5" xfId="1333" applyFont="1" applyFill="1" applyBorder="1" applyAlignment="1" applyProtection="1">
      <alignment horizontal="left" vertical="center" wrapText="1"/>
    </xf>
    <xf numFmtId="0" fontId="16" fillId="0" borderId="6" xfId="1333" applyFont="1" applyFill="1" applyBorder="1" applyAlignment="1" applyProtection="1">
      <alignment vertical="center"/>
    </xf>
    <xf numFmtId="0" fontId="16" fillId="0" borderId="7" xfId="1333" applyFont="1" applyFill="1" applyBorder="1" applyAlignment="1" applyProtection="1">
      <alignment vertical="center"/>
    </xf>
    <xf numFmtId="0" fontId="0" fillId="0" borderId="8" xfId="897" applyFont="1" applyFill="1" applyBorder="1" applyAlignment="1">
      <alignment horizontal="left" vertical="center" wrapText="1"/>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2"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197" fontId="23" fillId="0" borderId="1" xfId="0" applyNumberFormat="1" applyFont="1" applyFill="1" applyBorder="1" applyAlignment="1">
      <alignment horizontal="left" vertical="center" wrapText="1"/>
    </xf>
    <xf numFmtId="197" fontId="23" fillId="0" borderId="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0" fontId="25" fillId="0" borderId="0" xfId="0" applyFont="1" applyFill="1" applyAlignment="1">
      <alignment horizontal="center" vertical="center"/>
    </xf>
    <xf numFmtId="0" fontId="21" fillId="0" borderId="0" xfId="0" applyFont="1" applyFill="1" applyBorder="1" applyAlignment="1">
      <alignment horizontal="left" vertical="center"/>
    </xf>
    <xf numFmtId="0" fontId="23" fillId="0" borderId="0" xfId="0" applyFont="1" applyFill="1" applyBorder="1" applyAlignment="1">
      <alignment horizontal="right" vertical="center"/>
    </xf>
    <xf numFmtId="0" fontId="23" fillId="0" borderId="0" xfId="0" applyFont="1" applyFill="1" applyBorder="1" applyAlignment="1">
      <alignment horizontal="right" vertical="center" wrapText="1"/>
    </xf>
    <xf numFmtId="0" fontId="22" fillId="0" borderId="1" xfId="0" applyFont="1" applyFill="1" applyBorder="1" applyAlignment="1">
      <alignment vertical="center"/>
    </xf>
    <xf numFmtId="197" fontId="23" fillId="0" borderId="1" xfId="0" applyNumberFormat="1" applyFont="1" applyFill="1" applyBorder="1" applyAlignment="1">
      <alignment horizontal="right" vertical="center" wrapText="1"/>
    </xf>
    <xf numFmtId="0" fontId="23" fillId="0" borderId="1" xfId="0" applyFont="1" applyFill="1" applyBorder="1" applyAlignment="1">
      <alignment horizontal="left" vertical="center"/>
    </xf>
    <xf numFmtId="0" fontId="22" fillId="0" borderId="1" xfId="0" applyFont="1" applyFill="1" applyBorder="1" applyAlignment="1">
      <alignment horizontal="left" vertical="center"/>
    </xf>
    <xf numFmtId="0" fontId="26" fillId="0" borderId="0" xfId="0" applyFont="1" applyFill="1" applyAlignment="1">
      <alignment horizontal="lef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0" fontId="2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2" fillId="0" borderId="1" xfId="0" applyFont="1" applyFill="1" applyBorder="1" applyAlignment="1">
      <alignment horizontal="left" vertical="center" wrapText="1"/>
    </xf>
    <xf numFmtId="4" fontId="23" fillId="0" borderId="1" xfId="0" applyNumberFormat="1" applyFont="1" applyFill="1" applyBorder="1" applyAlignment="1">
      <alignment horizontal="right" vertical="center" wrapText="1"/>
    </xf>
    <xf numFmtId="0" fontId="23" fillId="0" borderId="1" xfId="0" applyFont="1" applyFill="1" applyBorder="1" applyAlignment="1">
      <alignment horizontal="left" vertical="center" wrapText="1"/>
    </xf>
    <xf numFmtId="0" fontId="24" fillId="0" borderId="0" xfId="0" applyFont="1" applyFill="1" applyBorder="1" applyAlignment="1">
      <alignment vertical="center" wrapText="1"/>
    </xf>
    <xf numFmtId="0" fontId="21" fillId="0" borderId="0" xfId="0" applyFont="1" applyFill="1" applyBorder="1" applyAlignment="1">
      <alignment vertical="center" wrapText="1"/>
    </xf>
    <xf numFmtId="0" fontId="23" fillId="0" borderId="0" xfId="0" applyFont="1" applyFill="1" applyBorder="1" applyAlignment="1">
      <alignment vertical="center" wrapText="1"/>
    </xf>
    <xf numFmtId="0" fontId="23" fillId="0" borderId="1" xfId="0" applyFont="1" applyFill="1" applyBorder="1" applyAlignment="1">
      <alignment vertical="center" wrapText="1"/>
    </xf>
    <xf numFmtId="4" fontId="23" fillId="0" borderId="1" xfId="0" applyNumberFormat="1" applyFont="1" applyFill="1" applyBorder="1" applyAlignment="1">
      <alignment vertical="center" wrapText="1"/>
    </xf>
    <xf numFmtId="0" fontId="29" fillId="0" borderId="0" xfId="0" applyFont="1" applyFill="1" applyBorder="1" applyAlignment="1">
      <alignment horizontal="left" vertical="center" wrapText="1"/>
    </xf>
    <xf numFmtId="0" fontId="28" fillId="0" borderId="0" xfId="0" applyFont="1" applyFill="1" applyBorder="1" applyAlignment="1">
      <alignment vertical="center" wrapText="1"/>
    </xf>
    <xf numFmtId="0" fontId="21" fillId="0" borderId="0" xfId="0" applyFont="1" applyFill="1" applyBorder="1" applyAlignment="1">
      <alignment horizontal="right" vertical="center" wrapText="1"/>
    </xf>
    <xf numFmtId="0" fontId="29" fillId="0" borderId="0" xfId="0" applyFont="1" applyFill="1" applyAlignment="1">
      <alignment horizontal="left" vertical="center" wrapText="1"/>
    </xf>
    <xf numFmtId="0" fontId="14" fillId="0" borderId="0" xfId="0" applyFont="1" applyFill="1" applyBorder="1" applyAlignment="1">
      <alignment vertical="center"/>
    </xf>
    <xf numFmtId="0" fontId="6" fillId="0" borderId="0" xfId="0" applyFont="1" applyFill="1" applyBorder="1" applyAlignment="1">
      <alignment vertical="center"/>
    </xf>
    <xf numFmtId="0" fontId="30" fillId="0" borderId="1" xfId="0" applyFont="1" applyFill="1" applyBorder="1" applyAlignment="1">
      <alignment horizontal="center" vertical="center" wrapText="1"/>
    </xf>
    <xf numFmtId="0" fontId="31" fillId="0" borderId="1" xfId="0" applyFont="1" applyFill="1" applyBorder="1" applyAlignment="1">
      <alignment vertical="center" wrapText="1"/>
    </xf>
    <xf numFmtId="4" fontId="31" fillId="0" borderId="1" xfId="0" applyNumberFormat="1" applyFont="1" applyFill="1" applyBorder="1" applyAlignment="1">
      <alignment vertical="center" wrapText="1"/>
    </xf>
    <xf numFmtId="0" fontId="31"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 fillId="0" borderId="0" xfId="745" applyNumberFormat="1" applyFont="1" applyFill="1" applyAlignment="1" applyProtection="1">
      <alignment horizontal="center" vertical="center" wrapText="1"/>
    </xf>
    <xf numFmtId="0" fontId="30" fillId="0" borderId="1" xfId="0" applyFont="1" applyFill="1" applyBorder="1" applyAlignment="1">
      <alignment vertical="center" wrapText="1"/>
    </xf>
    <xf numFmtId="0" fontId="31" fillId="0" borderId="1" xfId="0" applyFont="1" applyFill="1" applyBorder="1" applyAlignment="1">
      <alignment horizontal="center" vertical="center" wrapText="1"/>
    </xf>
    <xf numFmtId="0" fontId="32" fillId="0" borderId="0" xfId="0" applyFont="1" applyFill="1" applyAlignment="1">
      <alignment horizontal="left" vertical="center" wrapText="1"/>
    </xf>
    <xf numFmtId="0" fontId="21" fillId="0" borderId="0" xfId="0" applyFont="1" applyFill="1" applyBorder="1" applyAlignment="1">
      <alignment horizontal="center" vertical="center" wrapText="1"/>
    </xf>
    <xf numFmtId="197" fontId="31" fillId="0" borderId="1" xfId="0" applyNumberFormat="1" applyFont="1" applyFill="1" applyBorder="1" applyAlignment="1">
      <alignment vertical="center" wrapText="1"/>
    </xf>
    <xf numFmtId="0" fontId="7" fillId="0" borderId="0" xfId="745" applyFill="1" applyAlignment="1"/>
    <xf numFmtId="0" fontId="7" fillId="0" borderId="0" xfId="745" applyAlignment="1"/>
    <xf numFmtId="0" fontId="7" fillId="0" borderId="0" xfId="745" applyAlignment="1">
      <alignment horizontal="right" vertical="center"/>
    </xf>
    <xf numFmtId="0" fontId="2" fillId="0" borderId="0" xfId="745" applyNumberFormat="1" applyFont="1" applyFill="1" applyAlignment="1" applyProtection="1">
      <alignment horizontal="right" vertical="center" wrapText="1"/>
    </xf>
    <xf numFmtId="0" fontId="14" fillId="0" borderId="0" xfId="800" applyFont="1" applyAlignment="1" applyProtection="1">
      <alignment horizontal="left" vertical="center"/>
    </xf>
    <xf numFmtId="176" fontId="33" fillId="0" borderId="0" xfId="800" applyNumberFormat="1" applyFont="1" applyAlignment="1">
      <alignment horizontal="right" vertical="center"/>
    </xf>
    <xf numFmtId="0" fontId="33" fillId="0" borderId="0" xfId="800" applyFont="1" applyAlignment="1">
      <alignment horizontal="right" vertical="center"/>
    </xf>
    <xf numFmtId="177" fontId="33" fillId="0" borderId="0" xfId="800" applyNumberFormat="1" applyFont="1" applyFill="1" applyBorder="1" applyAlignment="1" applyProtection="1">
      <alignment horizontal="right" vertical="center"/>
    </xf>
    <xf numFmtId="2" fontId="30" fillId="0" borderId="1" xfId="799" applyNumberFormat="1" applyFont="1" applyFill="1" applyBorder="1" applyAlignment="1" applyProtection="1">
      <alignment horizontal="center" vertical="center" wrapText="1"/>
    </xf>
    <xf numFmtId="184" fontId="30" fillId="0" borderId="1" xfId="1012" applyNumberFormat="1" applyFont="1" applyBorder="1" applyAlignment="1">
      <alignment horizontal="center" vertical="center" wrapText="1"/>
    </xf>
    <xf numFmtId="0" fontId="7" fillId="0" borderId="0" xfId="545" applyAlignment="1">
      <alignment horizontal="center" vertical="center"/>
    </xf>
    <xf numFmtId="49" fontId="30" fillId="0" borderId="1" xfId="801" applyNumberFormat="1" applyFont="1" applyFill="1" applyBorder="1" applyAlignment="1" applyProtection="1">
      <alignment horizontal="left" vertical="center"/>
    </xf>
    <xf numFmtId="201" fontId="30" fillId="0" borderId="1" xfId="932" applyNumberFormat="1" applyFont="1" applyFill="1" applyBorder="1" applyAlignment="1">
      <alignment horizontal="right" vertical="center" wrapText="1"/>
    </xf>
    <xf numFmtId="201" fontId="30" fillId="0" borderId="1" xfId="23" applyNumberFormat="1" applyFont="1" applyFill="1" applyBorder="1" applyAlignment="1" applyProtection="1">
      <alignment horizontal="right" vertical="center" wrapText="1"/>
    </xf>
    <xf numFmtId="199" fontId="30" fillId="0" borderId="1" xfId="32" applyNumberFormat="1" applyFont="1" applyFill="1" applyBorder="1" applyAlignment="1">
      <alignment horizontal="right" vertical="center" wrapText="1"/>
    </xf>
    <xf numFmtId="49" fontId="31" fillId="0" borderId="1" xfId="801" applyNumberFormat="1" applyFont="1" applyFill="1" applyBorder="1" applyAlignment="1" applyProtection="1">
      <alignment horizontal="left" vertical="center"/>
    </xf>
    <xf numFmtId="201" fontId="31" fillId="0" borderId="1" xfId="932" applyNumberFormat="1" applyFont="1" applyFill="1" applyBorder="1" applyAlignment="1">
      <alignment horizontal="right" vertical="center" wrapText="1"/>
    </xf>
    <xf numFmtId="201" fontId="31" fillId="0" borderId="1" xfId="23" applyNumberFormat="1" applyFont="1" applyFill="1" applyBorder="1" applyAlignment="1" applyProtection="1">
      <alignment vertical="center" wrapText="1"/>
    </xf>
    <xf numFmtId="199" fontId="31" fillId="0" borderId="1" xfId="833" applyNumberFormat="1" applyFont="1" applyFill="1" applyBorder="1" applyAlignment="1">
      <alignment horizontal="right" vertical="center" wrapText="1"/>
    </xf>
    <xf numFmtId="199" fontId="30" fillId="0" borderId="1" xfId="833" applyNumberFormat="1" applyFont="1" applyFill="1" applyBorder="1" applyAlignment="1">
      <alignment horizontal="right" vertical="center" wrapText="1"/>
    </xf>
    <xf numFmtId="201" fontId="31" fillId="0" borderId="1" xfId="23" applyNumberFormat="1" applyFont="1" applyFill="1" applyBorder="1" applyAlignment="1" applyProtection="1">
      <alignment horizontal="right" vertical="center" wrapText="1"/>
    </xf>
    <xf numFmtId="201" fontId="30" fillId="0" borderId="1" xfId="23" applyNumberFormat="1" applyFont="1" applyFill="1" applyBorder="1" applyAlignment="1">
      <alignment horizontal="center" vertical="center" wrapText="1"/>
    </xf>
    <xf numFmtId="180" fontId="30" fillId="0" borderId="1" xfId="23" applyNumberFormat="1" applyFont="1" applyFill="1" applyBorder="1" applyAlignment="1">
      <alignment horizontal="right" vertical="center" wrapText="1"/>
    </xf>
    <xf numFmtId="201" fontId="31" fillId="0" borderId="1" xfId="23" applyNumberFormat="1" applyFont="1" applyFill="1" applyBorder="1" applyAlignment="1">
      <alignment horizontal="center" vertical="center" wrapText="1"/>
    </xf>
    <xf numFmtId="180" fontId="31" fillId="0" borderId="1" xfId="23" applyNumberFormat="1" applyFont="1" applyFill="1" applyBorder="1" applyAlignment="1">
      <alignment horizontal="right" vertical="center" wrapText="1"/>
    </xf>
    <xf numFmtId="0" fontId="30" fillId="0" borderId="1" xfId="23" applyNumberFormat="1" applyFont="1" applyFill="1" applyBorder="1" applyAlignment="1">
      <alignment horizontal="right" vertical="center" wrapText="1"/>
    </xf>
    <xf numFmtId="0" fontId="31" fillId="0" borderId="1" xfId="23" applyNumberFormat="1" applyFont="1" applyFill="1" applyBorder="1" applyAlignment="1">
      <alignment horizontal="right" vertical="center" wrapText="1"/>
    </xf>
    <xf numFmtId="3" fontId="30" fillId="0" borderId="1" xfId="23" applyNumberFormat="1" applyFont="1" applyFill="1" applyBorder="1" applyAlignment="1">
      <alignment horizontal="right" vertical="center" wrapText="1"/>
    </xf>
    <xf numFmtId="3" fontId="31" fillId="0" borderId="1" xfId="23" applyNumberFormat="1" applyFont="1" applyFill="1" applyBorder="1" applyAlignment="1">
      <alignment horizontal="right" vertical="center" wrapText="1"/>
    </xf>
    <xf numFmtId="201" fontId="31" fillId="2" borderId="1" xfId="23" applyNumberFormat="1" applyFont="1" applyFill="1" applyBorder="1" applyAlignment="1" applyProtection="1">
      <alignment horizontal="right" vertical="center" wrapText="1"/>
    </xf>
    <xf numFmtId="49" fontId="30" fillId="0" borderId="1" xfId="761" applyNumberFormat="1" applyFont="1" applyFill="1" applyBorder="1" applyAlignment="1" applyProtection="1">
      <alignment horizontal="distributed" vertical="center"/>
    </xf>
    <xf numFmtId="199" fontId="30" fillId="0" borderId="1" xfId="0" applyNumberFormat="1" applyFont="1" applyBorder="1" applyAlignment="1">
      <alignment horizontal="right" vertical="center" wrapText="1"/>
    </xf>
    <xf numFmtId="199" fontId="31" fillId="0" borderId="1" xfId="0" applyNumberFormat="1" applyFont="1" applyBorder="1" applyAlignment="1">
      <alignment horizontal="right" vertical="center" wrapText="1"/>
    </xf>
    <xf numFmtId="201" fontId="30" fillId="0" borderId="1" xfId="23" applyNumberFormat="1" applyFont="1" applyFill="1" applyBorder="1" applyAlignment="1">
      <alignment horizontal="right" vertical="center" wrapText="1"/>
    </xf>
    <xf numFmtId="49" fontId="30" fillId="0" borderId="1" xfId="761" applyNumberFormat="1" applyFont="1" applyFill="1" applyBorder="1" applyAlignment="1" applyProtection="1">
      <alignment horizontal="left" vertical="center"/>
    </xf>
    <xf numFmtId="0" fontId="34" fillId="0" borderId="0" xfId="782" applyFont="1" applyAlignment="1">
      <alignment horizontal="left" wrapText="1"/>
    </xf>
    <xf numFmtId="201" fontId="7" fillId="0" borderId="0" xfId="745" applyNumberFormat="1" applyAlignment="1">
      <alignment horizontal="right" vertical="center"/>
    </xf>
    <xf numFmtId="0" fontId="7" fillId="0" borderId="0" xfId="545" applyFill="1" applyAlignment="1"/>
    <xf numFmtId="0" fontId="7" fillId="0" borderId="0" xfId="545" applyAlignment="1"/>
    <xf numFmtId="0" fontId="2" fillId="0" borderId="0" xfId="545" applyNumberFormat="1" applyFont="1" applyFill="1" applyAlignment="1" applyProtection="1">
      <alignment horizontal="center" vertical="center" wrapText="1"/>
    </xf>
    <xf numFmtId="0" fontId="31" fillId="0" borderId="0" xfId="545" applyFont="1" applyFill="1" applyAlignment="1" applyProtection="1">
      <alignment horizontal="left" vertical="center"/>
    </xf>
    <xf numFmtId="176" fontId="31" fillId="0" borderId="0" xfId="545" applyNumberFormat="1" applyFont="1" applyFill="1" applyAlignment="1" applyProtection="1">
      <alignment horizontal="right"/>
    </xf>
    <xf numFmtId="0" fontId="35" fillId="0" borderId="0" xfId="545" applyFont="1" applyFill="1" applyAlignment="1">
      <alignment vertical="center"/>
    </xf>
    <xf numFmtId="0" fontId="31" fillId="0" borderId="0" xfId="545" applyFont="1" applyFill="1" applyAlignment="1">
      <alignment horizontal="right" vertical="center"/>
    </xf>
    <xf numFmtId="0" fontId="30" fillId="0" borderId="1" xfId="545" applyNumberFormat="1" applyFont="1" applyFill="1" applyBorder="1" applyAlignment="1" applyProtection="1">
      <alignment horizontal="center" vertical="center"/>
    </xf>
    <xf numFmtId="49" fontId="30" fillId="0" borderId="1" xfId="345" applyNumberFormat="1" applyFont="1" applyFill="1" applyBorder="1" applyAlignment="1" applyProtection="1">
      <alignment vertical="center"/>
    </xf>
    <xf numFmtId="201" fontId="30" fillId="0" borderId="1" xfId="721" applyNumberFormat="1" applyFont="1" applyFill="1" applyBorder="1" applyAlignment="1">
      <alignment horizontal="right" vertical="center" wrapText="1"/>
    </xf>
    <xf numFmtId="49" fontId="31" fillId="0" borderId="1" xfId="345" applyNumberFormat="1" applyFont="1" applyFill="1" applyBorder="1" applyAlignment="1" applyProtection="1">
      <alignment vertical="center"/>
    </xf>
    <xf numFmtId="201" fontId="31" fillId="0" borderId="1" xfId="721" applyNumberFormat="1" applyFont="1" applyFill="1" applyBorder="1" applyAlignment="1">
      <alignment horizontal="right" vertical="center" wrapText="1"/>
    </xf>
    <xf numFmtId="199" fontId="31" fillId="0" borderId="1" xfId="32" applyNumberFormat="1" applyFont="1" applyFill="1" applyBorder="1" applyAlignment="1" applyProtection="1">
      <alignment horizontal="right" vertical="center" wrapText="1"/>
    </xf>
    <xf numFmtId="49" fontId="30" fillId="0" borderId="1" xfId="345" applyNumberFormat="1" applyFont="1" applyFill="1" applyBorder="1" applyAlignment="1" applyProtection="1">
      <alignment vertical="center" wrapText="1"/>
    </xf>
    <xf numFmtId="199" fontId="30" fillId="0" borderId="1" xfId="32" applyNumberFormat="1" applyFont="1" applyFill="1" applyBorder="1" applyAlignment="1" applyProtection="1">
      <alignment horizontal="right" vertical="center" wrapText="1"/>
    </xf>
    <xf numFmtId="201" fontId="31" fillId="0" borderId="1" xfId="23" applyNumberFormat="1" applyFont="1" applyFill="1" applyBorder="1" applyAlignment="1">
      <alignment horizontal="right" vertical="center" wrapText="1"/>
    </xf>
    <xf numFmtId="199" fontId="31" fillId="0" borderId="1" xfId="32" applyNumberFormat="1" applyFont="1" applyFill="1" applyBorder="1" applyAlignment="1">
      <alignment horizontal="right" vertical="center" wrapText="1"/>
    </xf>
    <xf numFmtId="202" fontId="7" fillId="0" borderId="1" xfId="0" applyNumberFormat="1" applyFont="1" applyFill="1" applyBorder="1" applyAlignment="1">
      <alignment horizontal="right" vertical="center"/>
    </xf>
    <xf numFmtId="199" fontId="31" fillId="2" borderId="1" xfId="32" applyNumberFormat="1" applyFont="1" applyFill="1" applyBorder="1" applyAlignment="1" applyProtection="1">
      <alignment horizontal="right" vertical="center" wrapText="1"/>
    </xf>
    <xf numFmtId="199" fontId="3" fillId="0" borderId="1" xfId="32" applyNumberFormat="1" applyFont="1" applyFill="1" applyBorder="1" applyAlignment="1" applyProtection="1">
      <alignment horizontal="right" vertical="center" wrapText="1"/>
    </xf>
    <xf numFmtId="0" fontId="7" fillId="0" borderId="0" xfId="782" applyFill="1" applyAlignment="1"/>
    <xf numFmtId="0" fontId="7" fillId="0" borderId="0" xfId="782" applyAlignment="1"/>
    <xf numFmtId="0" fontId="36" fillId="0" borderId="0" xfId="782" applyNumberFormat="1" applyFont="1" applyFill="1" applyAlignment="1" applyProtection="1">
      <alignment horizontal="center" vertical="center" wrapText="1"/>
    </xf>
    <xf numFmtId="0" fontId="14" fillId="0" borderId="0" xfId="559" applyFont="1" applyAlignment="1" applyProtection="1">
      <alignment horizontal="left" vertical="center"/>
    </xf>
    <xf numFmtId="0" fontId="33" fillId="0" borderId="0" xfId="559" applyFont="1" applyAlignment="1"/>
    <xf numFmtId="182" fontId="33" fillId="0" borderId="0" xfId="559" applyNumberFormat="1" applyFont="1" applyAlignment="1"/>
    <xf numFmtId="177" fontId="37" fillId="0" borderId="0" xfId="559" applyNumberFormat="1" applyFont="1" applyFill="1" applyBorder="1" applyAlignment="1" applyProtection="1">
      <alignment horizontal="right" vertical="center"/>
    </xf>
    <xf numFmtId="0" fontId="7" fillId="0" borderId="0" xfId="782" applyAlignment="1">
      <alignment horizontal="center" vertical="center"/>
    </xf>
    <xf numFmtId="0" fontId="11" fillId="0" borderId="0" xfId="1011" applyFont="1" applyAlignment="1">
      <alignment horizontal="center" vertical="center"/>
    </xf>
    <xf numFmtId="199" fontId="31" fillId="0" borderId="1" xfId="800" applyNumberFormat="1" applyFont="1" applyFill="1" applyBorder="1" applyAlignment="1" applyProtection="1">
      <alignment horizontal="right" vertical="center" wrapText="1"/>
    </xf>
    <xf numFmtId="49" fontId="30" fillId="0" borderId="1" xfId="801" applyNumberFormat="1" applyFont="1" applyFill="1" applyBorder="1" applyAlignment="1" applyProtection="1">
      <alignment horizontal="left" vertical="center" wrapText="1"/>
    </xf>
    <xf numFmtId="199" fontId="30" fillId="0" borderId="1" xfId="800" applyNumberFormat="1" applyFont="1" applyFill="1" applyBorder="1" applyAlignment="1" applyProtection="1">
      <alignment horizontal="right" vertical="center" wrapText="1"/>
    </xf>
    <xf numFmtId="201" fontId="37" fillId="0" borderId="1" xfId="23" applyNumberFormat="1" applyFont="1" applyFill="1" applyBorder="1" applyAlignment="1" applyProtection="1">
      <alignment vertical="center" wrapText="1"/>
    </xf>
    <xf numFmtId="49" fontId="30" fillId="0" borderId="1" xfId="761" applyNumberFormat="1" applyFont="1" applyFill="1" applyBorder="1" applyAlignment="1" applyProtection="1">
      <alignment horizontal="left" vertical="center" wrapText="1"/>
    </xf>
    <xf numFmtId="201" fontId="7" fillId="0" borderId="0" xfId="782" applyNumberFormat="1" applyAlignment="1"/>
    <xf numFmtId="0" fontId="7" fillId="0" borderId="0" xfId="782" applyAlignment="1">
      <alignment vertical="center"/>
    </xf>
    <xf numFmtId="0" fontId="31" fillId="0" borderId="0" xfId="782" applyFont="1" applyFill="1" applyAlignment="1" applyProtection="1">
      <alignment horizontal="left" vertical="center"/>
    </xf>
    <xf numFmtId="4" fontId="31" fillId="0" borderId="0" xfId="782" applyNumberFormat="1" applyFont="1" applyFill="1" applyAlignment="1" applyProtection="1">
      <alignment horizontal="right" vertical="center"/>
    </xf>
    <xf numFmtId="182" fontId="35" fillId="0" borderId="0" xfId="782" applyNumberFormat="1" applyFont="1" applyFill="1" applyAlignment="1">
      <alignment vertical="center"/>
    </xf>
    <xf numFmtId="0" fontId="31" fillId="0" borderId="0" xfId="782" applyFont="1" applyFill="1" applyAlignment="1">
      <alignment horizontal="right" vertical="center"/>
    </xf>
    <xf numFmtId="0" fontId="30" fillId="0" borderId="1" xfId="780" applyNumberFormat="1" applyFont="1" applyFill="1" applyBorder="1" applyAlignment="1" applyProtection="1">
      <alignment horizontal="center" vertical="center"/>
    </xf>
    <xf numFmtId="49" fontId="30" fillId="0" borderId="1" xfId="783" applyNumberFormat="1" applyFont="1" applyFill="1" applyBorder="1" applyAlignment="1" applyProtection="1">
      <alignment vertical="center"/>
    </xf>
    <xf numFmtId="201" fontId="30" fillId="0" borderId="1" xfId="953" applyNumberFormat="1" applyFont="1" applyBorder="1" applyAlignment="1">
      <alignment horizontal="right" vertical="center" wrapText="1"/>
    </xf>
    <xf numFmtId="201" fontId="30" fillId="0" borderId="1" xfId="721" applyNumberFormat="1" applyFont="1" applyBorder="1" applyAlignment="1">
      <alignment horizontal="right" vertical="center" wrapText="1"/>
    </xf>
    <xf numFmtId="0" fontId="11" fillId="0" borderId="0" xfId="1011" applyFont="1">
      <alignment vertical="center"/>
    </xf>
    <xf numFmtId="49" fontId="31" fillId="0" borderId="1" xfId="783" applyNumberFormat="1" applyFont="1" applyFill="1" applyBorder="1" applyAlignment="1" applyProtection="1">
      <alignment vertical="center"/>
    </xf>
    <xf numFmtId="201" fontId="31" fillId="0" borderId="1" xfId="953" applyNumberFormat="1" applyFont="1" applyBorder="1" applyAlignment="1">
      <alignment horizontal="right" vertical="center" wrapText="1"/>
    </xf>
    <xf numFmtId="201" fontId="31" fillId="0" borderId="1" xfId="721" applyNumberFormat="1" applyFont="1" applyBorder="1" applyAlignment="1">
      <alignment horizontal="right" vertical="center" wrapText="1"/>
    </xf>
    <xf numFmtId="201" fontId="30" fillId="0" borderId="1" xfId="953" applyNumberFormat="1" applyFont="1" applyFill="1" applyBorder="1" applyAlignment="1">
      <alignment horizontal="right" vertical="center" wrapText="1"/>
    </xf>
    <xf numFmtId="201" fontId="31" fillId="2" borderId="1" xfId="721" applyNumberFormat="1" applyFont="1" applyFill="1" applyBorder="1" applyAlignment="1">
      <alignment horizontal="right" vertical="center" wrapText="1"/>
    </xf>
    <xf numFmtId="49" fontId="30" fillId="0" borderId="1" xfId="761" applyNumberFormat="1" applyFont="1" applyFill="1" applyBorder="1" applyAlignment="1" applyProtection="1">
      <alignment vertical="center"/>
    </xf>
    <xf numFmtId="0" fontId="7" fillId="0" borderId="0" xfId="1012">
      <alignment vertical="center"/>
    </xf>
    <xf numFmtId="0" fontId="10" fillId="0" borderId="0" xfId="1012" applyFont="1" applyAlignment="1">
      <alignment horizontal="center" vertical="center" wrapText="1"/>
    </xf>
    <xf numFmtId="0" fontId="7" fillId="0" borderId="0" xfId="1012" applyFill="1">
      <alignment vertical="center"/>
    </xf>
    <xf numFmtId="0" fontId="1" fillId="0" borderId="0" xfId="0" applyFont="1" applyFill="1" applyAlignment="1">
      <alignment vertical="center"/>
    </xf>
    <xf numFmtId="0" fontId="38" fillId="0" borderId="0" xfId="834" applyFont="1" applyAlignment="1">
      <alignment horizontal="center" vertical="center" shrinkToFit="1"/>
    </xf>
    <xf numFmtId="0" fontId="12" fillId="0" borderId="0" xfId="834" applyFont="1" applyAlignment="1">
      <alignment horizontal="center" vertical="center" shrinkToFit="1"/>
    </xf>
    <xf numFmtId="0" fontId="14" fillId="0" borderId="0" xfId="834" applyFont="1" applyBorder="1" applyAlignment="1">
      <alignment horizontal="left" vertical="center" wrapText="1"/>
    </xf>
    <xf numFmtId="0" fontId="14" fillId="0" borderId="0" xfId="0" applyFont="1" applyFill="1" applyAlignment="1">
      <alignment horizontal="right"/>
    </xf>
    <xf numFmtId="0" fontId="30" fillId="0" borderId="1" xfId="1016" applyFont="1" applyBorder="1" applyAlignment="1">
      <alignment horizontal="center" vertical="center"/>
    </xf>
    <xf numFmtId="49" fontId="30" fillId="0" borderId="1" xfId="0" applyNumberFormat="1" applyFont="1" applyFill="1" applyBorder="1" applyAlignment="1" applyProtection="1">
      <alignment horizontal="center" vertical="center" wrapText="1"/>
    </xf>
    <xf numFmtId="201" fontId="31" fillId="0" borderId="1" xfId="23" applyNumberFormat="1" applyFont="1" applyBorder="1" applyAlignment="1">
      <alignment horizontal="right" vertical="center" wrapText="1"/>
    </xf>
    <xf numFmtId="49" fontId="30" fillId="0" borderId="1" xfId="0" applyNumberFormat="1" applyFont="1" applyFill="1" applyBorder="1" applyAlignment="1" applyProtection="1">
      <alignment vertical="center" wrapText="1"/>
    </xf>
    <xf numFmtId="0" fontId="31" fillId="0" borderId="1" xfId="511" applyNumberFormat="1"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39" fillId="0" borderId="1" xfId="1012" applyFont="1" applyFill="1" applyBorder="1">
      <alignment vertical="center"/>
    </xf>
    <xf numFmtId="0" fontId="34" fillId="0" borderId="0" xfId="1012" applyFont="1">
      <alignment vertical="center"/>
    </xf>
    <xf numFmtId="0" fontId="12" fillId="0" borderId="0" xfId="833" applyFont="1" applyFill="1" applyAlignment="1">
      <alignment horizontal="center" vertical="center" shrinkToFit="1"/>
    </xf>
    <xf numFmtId="0" fontId="14" fillId="0" borderId="0" xfId="833" applyFont="1" applyFill="1" applyAlignment="1">
      <alignment horizontal="left" vertical="center" wrapText="1"/>
    </xf>
    <xf numFmtId="184" fontId="31" fillId="0" borderId="0" xfId="1014" applyNumberFormat="1" applyFont="1" applyFill="1" applyBorder="1" applyAlignment="1">
      <alignment horizontal="right" vertical="center"/>
    </xf>
    <xf numFmtId="0" fontId="30" fillId="0" borderId="1" xfId="1014" applyFont="1" applyFill="1" applyBorder="1" applyAlignment="1">
      <alignment horizontal="center" vertical="center"/>
    </xf>
    <xf numFmtId="184" fontId="30" fillId="0" borderId="1" xfId="1012" applyNumberFormat="1" applyFont="1" applyFill="1" applyBorder="1" applyAlignment="1">
      <alignment horizontal="center" vertical="center" wrapText="1"/>
    </xf>
    <xf numFmtId="0" fontId="0" fillId="0" borderId="0" xfId="0" applyFont="1" applyAlignment="1"/>
    <xf numFmtId="201" fontId="30" fillId="0" borderId="1" xfId="1012" applyNumberFormat="1" applyFont="1" applyFill="1" applyBorder="1" applyAlignment="1">
      <alignment horizontal="right" vertical="center" wrapText="1"/>
    </xf>
    <xf numFmtId="201" fontId="31" fillId="0" borderId="1" xfId="1012" applyNumberFormat="1" applyFont="1" applyFill="1" applyBorder="1" applyAlignment="1">
      <alignment horizontal="right" vertical="center" wrapText="1"/>
    </xf>
    <xf numFmtId="199" fontId="31" fillId="0" borderId="1" xfId="1012" applyNumberFormat="1" applyFont="1" applyFill="1" applyBorder="1" applyAlignment="1">
      <alignment horizontal="right" vertical="center" wrapText="1"/>
    </xf>
    <xf numFmtId="199" fontId="31" fillId="0" borderId="1" xfId="1012" applyNumberFormat="1" applyFont="1" applyBorder="1" applyAlignment="1">
      <alignment horizontal="right" vertical="center" wrapText="1"/>
    </xf>
    <xf numFmtId="199" fontId="30" fillId="0" borderId="1" xfId="1012" applyNumberFormat="1" applyFont="1" applyFill="1" applyBorder="1" applyAlignment="1">
      <alignment horizontal="right" vertical="center" wrapText="1"/>
    </xf>
    <xf numFmtId="199" fontId="30" fillId="0" borderId="1" xfId="1012" applyNumberFormat="1" applyFont="1" applyBorder="1" applyAlignment="1">
      <alignment horizontal="right" vertical="center" wrapText="1"/>
    </xf>
    <xf numFmtId="49" fontId="31" fillId="0" borderId="1" xfId="0" applyNumberFormat="1" applyFont="1" applyFill="1" applyBorder="1" applyAlignment="1" applyProtection="1">
      <alignment vertical="center" wrapText="1"/>
    </xf>
    <xf numFmtId="0" fontId="30" fillId="0" borderId="1" xfId="1012" applyFont="1" applyFill="1" applyBorder="1" applyAlignment="1">
      <alignment horizontal="distributed" vertical="center" wrapText="1"/>
    </xf>
    <xf numFmtId="0" fontId="30" fillId="0" borderId="1" xfId="511" applyNumberFormat="1" applyFont="1" applyFill="1" applyBorder="1" applyAlignment="1">
      <alignment horizontal="left" vertical="center" wrapText="1"/>
    </xf>
    <xf numFmtId="0" fontId="31" fillId="0" borderId="1" xfId="511" applyNumberFormat="1" applyFont="1" applyFill="1" applyBorder="1" applyAlignment="1">
      <alignment horizontal="left" vertical="center" wrapText="1" indent="1"/>
    </xf>
    <xf numFmtId="201" fontId="14" fillId="0" borderId="1" xfId="0" applyNumberFormat="1" applyFont="1" applyFill="1" applyBorder="1" applyAlignment="1">
      <alignment horizontal="right" vertical="center" wrapText="1"/>
    </xf>
    <xf numFmtId="41" fontId="31" fillId="0" borderId="1" xfId="1012" applyNumberFormat="1" applyFont="1" applyFill="1" applyBorder="1" applyAlignment="1">
      <alignment horizontal="right" vertical="center" wrapText="1"/>
    </xf>
    <xf numFmtId="0" fontId="30" fillId="0" borderId="1" xfId="1012" applyFont="1" applyFill="1" applyBorder="1" applyAlignment="1">
      <alignment horizontal="left" vertical="center" wrapText="1"/>
    </xf>
    <xf numFmtId="201" fontId="13" fillId="0" borderId="1" xfId="0" applyNumberFormat="1" applyFont="1" applyFill="1" applyBorder="1" applyAlignment="1">
      <alignment horizontal="right" vertical="center" wrapText="1"/>
    </xf>
    <xf numFmtId="41" fontId="0" fillId="0" borderId="0" xfId="0" applyNumberFormat="1" applyAlignment="1"/>
    <xf numFmtId="201" fontId="0" fillId="0" borderId="0" xfId="0" applyNumberFormat="1" applyAlignment="1"/>
    <xf numFmtId="0" fontId="7" fillId="0" borderId="0" xfId="511" applyAlignment="1"/>
    <xf numFmtId="0" fontId="34" fillId="3" borderId="0" xfId="511" applyFont="1" applyFill="1" applyAlignment="1"/>
    <xf numFmtId="0" fontId="12" fillId="0" borderId="0" xfId="833" applyFont="1" applyAlignment="1">
      <alignment horizontal="center" vertical="center" shrinkToFit="1"/>
    </xf>
    <xf numFmtId="0" fontId="40" fillId="3" borderId="0" xfId="833" applyFont="1" applyFill="1" applyAlignment="1">
      <alignment horizontal="center" vertical="center" shrinkToFit="1"/>
    </xf>
    <xf numFmtId="0" fontId="14" fillId="0" borderId="0" xfId="833" applyFont="1" applyAlignment="1">
      <alignment horizontal="left" vertical="center" wrapText="1"/>
    </xf>
    <xf numFmtId="0" fontId="41" fillId="0" borderId="0" xfId="833" applyFont="1" applyFill="1" applyAlignment="1">
      <alignment horizontal="left" vertical="center" wrapText="1"/>
    </xf>
    <xf numFmtId="0" fontId="31" fillId="0" borderId="0" xfId="511" applyFont="1" applyAlignment="1">
      <alignment horizontal="right" vertical="center"/>
    </xf>
    <xf numFmtId="0" fontId="30" fillId="0" borderId="1" xfId="511" applyFont="1" applyFill="1" applyBorder="1" applyAlignment="1">
      <alignment horizontal="center" vertical="center" wrapText="1"/>
    </xf>
    <xf numFmtId="41" fontId="30" fillId="0" borderId="1" xfId="1213" applyNumberFormat="1" applyFont="1" applyFill="1" applyBorder="1" applyAlignment="1">
      <alignment horizontal="right" vertical="center" wrapText="1"/>
    </xf>
    <xf numFmtId="0" fontId="37" fillId="0" borderId="1" xfId="0" applyFont="1" applyFill="1" applyBorder="1" applyAlignment="1" applyProtection="1">
      <alignment horizontal="right" vertical="center"/>
      <protection locked="0"/>
    </xf>
    <xf numFmtId="199" fontId="13" fillId="0" borderId="1" xfId="833" applyNumberFormat="1" applyFont="1" applyFill="1" applyBorder="1" applyAlignment="1">
      <alignment horizontal="right" vertical="center" wrapText="1"/>
    </xf>
    <xf numFmtId="0" fontId="37" fillId="3" borderId="1" xfId="0" applyFont="1" applyFill="1" applyBorder="1" applyAlignment="1" applyProtection="1">
      <alignment horizontal="right" vertical="center"/>
      <protection locked="0"/>
    </xf>
    <xf numFmtId="199" fontId="14" fillId="0" borderId="1" xfId="0" applyNumberFormat="1" applyFont="1" applyBorder="1" applyAlignment="1">
      <alignment horizontal="right" vertical="center" wrapText="1"/>
    </xf>
    <xf numFmtId="0" fontId="37" fillId="0" borderId="1" xfId="0" applyNumberFormat="1" applyFont="1" applyFill="1" applyBorder="1" applyAlignment="1" applyProtection="1">
      <alignment horizontal="right" vertical="center"/>
    </xf>
    <xf numFmtId="199" fontId="14" fillId="0" borderId="1" xfId="833" applyNumberFormat="1" applyFont="1" applyFill="1" applyBorder="1" applyAlignment="1">
      <alignment horizontal="right" vertical="center" wrapText="1"/>
    </xf>
    <xf numFmtId="3" fontId="37" fillId="3" borderId="1" xfId="0" applyNumberFormat="1" applyFont="1" applyFill="1" applyBorder="1" applyAlignment="1" applyProtection="1">
      <alignment horizontal="right" vertical="center" wrapText="1"/>
      <protection locked="0"/>
    </xf>
    <xf numFmtId="3" fontId="37" fillId="0" borderId="1" xfId="0" applyNumberFormat="1" applyFont="1" applyFill="1" applyBorder="1" applyAlignment="1" applyProtection="1">
      <alignment horizontal="right" vertical="center" wrapText="1"/>
      <protection locked="0"/>
    </xf>
    <xf numFmtId="199" fontId="14" fillId="0" borderId="1" xfId="0" applyNumberFormat="1" applyFont="1" applyFill="1" applyBorder="1" applyAlignment="1">
      <alignment horizontal="right" vertical="center" wrapText="1"/>
    </xf>
    <xf numFmtId="4" fontId="42" fillId="0" borderId="1" xfId="1333" applyNumberFormat="1" applyFont="1" applyFill="1" applyBorder="1" applyAlignment="1" applyProtection="1">
      <alignment horizontal="right" vertical="center"/>
    </xf>
    <xf numFmtId="4" fontId="43" fillId="0" borderId="1" xfId="1333" applyNumberFormat="1" applyFont="1" applyFill="1" applyBorder="1" applyAlignment="1" applyProtection="1">
      <alignment horizontal="right" vertical="center"/>
    </xf>
    <xf numFmtId="41" fontId="31" fillId="0" borderId="1" xfId="0" applyNumberFormat="1" applyFont="1" applyFill="1" applyBorder="1" applyAlignment="1" applyProtection="1">
      <alignment horizontal="right" vertical="center" wrapText="1"/>
    </xf>
    <xf numFmtId="201" fontId="31" fillId="0" borderId="1" xfId="833" applyNumberFormat="1" applyFont="1" applyFill="1" applyBorder="1" applyAlignment="1">
      <alignment horizontal="right" vertical="center" wrapText="1"/>
    </xf>
    <xf numFmtId="201" fontId="31" fillId="3" borderId="1" xfId="833" applyNumberFormat="1" applyFont="1" applyFill="1" applyBorder="1" applyAlignment="1">
      <alignment horizontal="right" vertical="center" wrapText="1"/>
    </xf>
    <xf numFmtId="201" fontId="30" fillId="3" borderId="1" xfId="1012" applyNumberFormat="1" applyFont="1" applyFill="1" applyBorder="1" applyAlignment="1">
      <alignment horizontal="right" vertical="center" wrapText="1"/>
    </xf>
    <xf numFmtId="201" fontId="31" fillId="3" borderId="1" xfId="1012" applyNumberFormat="1" applyFont="1" applyFill="1" applyBorder="1" applyAlignment="1">
      <alignment horizontal="right" vertical="center" wrapText="1"/>
    </xf>
    <xf numFmtId="201" fontId="31" fillId="0" borderId="1" xfId="1213" applyNumberFormat="1" applyFont="1" applyFill="1" applyBorder="1" applyAlignment="1">
      <alignment horizontal="right" vertical="center" wrapText="1"/>
    </xf>
    <xf numFmtId="201" fontId="30" fillId="0" borderId="1" xfId="1213" applyNumberFormat="1" applyFont="1" applyFill="1" applyBorder="1" applyAlignment="1">
      <alignment horizontal="right" vertical="center" wrapText="1"/>
    </xf>
    <xf numFmtId="199" fontId="13" fillId="0" borderId="1" xfId="0" applyNumberFormat="1" applyFont="1" applyFill="1" applyBorder="1" applyAlignment="1">
      <alignment horizontal="right" vertical="center" wrapText="1"/>
    </xf>
    <xf numFmtId="0" fontId="13" fillId="0" borderId="1" xfId="0" applyFont="1" applyFill="1" applyBorder="1" applyAlignment="1">
      <alignment horizontal="distributed" vertical="center" wrapText="1"/>
    </xf>
    <xf numFmtId="49" fontId="30" fillId="0" borderId="1" xfId="0" applyNumberFormat="1" applyFont="1" applyFill="1" applyBorder="1" applyAlignment="1" applyProtection="1">
      <alignment horizontal="left" vertical="center" wrapText="1"/>
    </xf>
    <xf numFmtId="41" fontId="7" fillId="0" borderId="0" xfId="511" applyNumberFormat="1" applyAlignment="1"/>
    <xf numFmtId="201" fontId="7" fillId="0" borderId="0" xfId="511" applyNumberFormat="1" applyAlignment="1"/>
    <xf numFmtId="0" fontId="31" fillId="0" borderId="0" xfId="511" applyFont="1" applyAlignment="1"/>
    <xf numFmtId="0" fontId="7" fillId="0" borderId="0" xfId="511" applyFill="1" applyAlignment="1"/>
    <xf numFmtId="0" fontId="12" fillId="2" borderId="0" xfId="833" applyFont="1" applyFill="1" applyAlignment="1">
      <alignment horizontal="center" vertical="center" shrinkToFit="1"/>
    </xf>
    <xf numFmtId="0" fontId="44" fillId="2" borderId="0" xfId="833" applyFont="1" applyFill="1" applyAlignment="1">
      <alignment vertical="center" shrinkToFit="1"/>
    </xf>
    <xf numFmtId="0" fontId="14" fillId="2" borderId="0" xfId="833" applyFont="1" applyFill="1" applyAlignment="1">
      <alignment horizontal="left" vertical="center" wrapText="1"/>
    </xf>
    <xf numFmtId="0" fontId="31" fillId="2" borderId="0" xfId="511" applyFont="1" applyFill="1" applyAlignment="1">
      <alignment horizontal="right" vertical="center"/>
    </xf>
    <xf numFmtId="184" fontId="7" fillId="2" borderId="0" xfId="1014" applyNumberFormat="1" applyFont="1" applyFill="1" applyBorder="1" applyAlignment="1">
      <alignment vertical="center"/>
    </xf>
    <xf numFmtId="0" fontId="30" fillId="0" borderId="1" xfId="1014" applyFont="1" applyFill="1" applyBorder="1" applyAlignment="1">
      <alignment horizontal="distributed" vertical="center" wrapText="1" indent="3"/>
    </xf>
    <xf numFmtId="0" fontId="7" fillId="2" borderId="0" xfId="511" applyFill="1" applyAlignment="1"/>
    <xf numFmtId="41" fontId="13" fillId="0" borderId="1" xfId="0" applyNumberFormat="1" applyFont="1" applyFill="1" applyBorder="1" applyAlignment="1">
      <alignment horizontal="right" vertical="center" wrapText="1"/>
    </xf>
    <xf numFmtId="199" fontId="31" fillId="2" borderId="1" xfId="32" applyNumberFormat="1" applyFont="1" applyFill="1" applyBorder="1" applyAlignment="1" applyProtection="1">
      <alignment horizontal="right" vertical="center" wrapText="1"/>
      <protection locked="0"/>
    </xf>
    <xf numFmtId="0" fontId="7" fillId="2" borderId="0" xfId="545" applyFill="1" applyAlignment="1"/>
    <xf numFmtId="41" fontId="31" fillId="0" borderId="1" xfId="1012" applyNumberFormat="1" applyFont="1" applyBorder="1" applyAlignment="1">
      <alignment horizontal="right" vertical="center" wrapText="1"/>
    </xf>
    <xf numFmtId="41" fontId="30" fillId="0" borderId="1" xfId="1012" applyNumberFormat="1" applyFont="1" applyFill="1" applyBorder="1" applyAlignment="1">
      <alignment horizontal="right" vertical="center" wrapText="1"/>
    </xf>
    <xf numFmtId="0" fontId="31" fillId="0" borderId="1" xfId="738" applyNumberFormat="1" applyFont="1" applyFill="1" applyBorder="1" applyAlignment="1">
      <alignment horizontal="left" vertical="center" wrapText="1"/>
    </xf>
    <xf numFmtId="0" fontId="30" fillId="0" borderId="1" xfId="1014" applyFont="1" applyFill="1" applyBorder="1" applyAlignment="1">
      <alignment horizontal="left" vertical="center" wrapText="1"/>
    </xf>
    <xf numFmtId="0" fontId="31" fillId="0" borderId="1" xfId="738" applyNumberFormat="1" applyFont="1" applyFill="1" applyBorder="1" applyAlignment="1">
      <alignment horizontal="left" vertical="center" wrapText="1" indent="2"/>
    </xf>
    <xf numFmtId="199" fontId="13" fillId="0" borderId="1" xfId="0" applyNumberFormat="1" applyFont="1" applyBorder="1" applyAlignment="1">
      <alignment horizontal="right" vertical="center" wrapText="1"/>
    </xf>
    <xf numFmtId="0" fontId="31" fillId="0" borderId="1" xfId="738" applyNumberFormat="1" applyFont="1" applyFill="1" applyBorder="1" applyAlignment="1">
      <alignment horizontal="left" vertical="center" wrapText="1" indent="1"/>
    </xf>
    <xf numFmtId="0" fontId="30" fillId="0" borderId="1" xfId="738" applyNumberFormat="1" applyFont="1" applyFill="1" applyBorder="1" applyAlignment="1">
      <alignment horizontal="left" vertical="center" wrapText="1"/>
    </xf>
    <xf numFmtId="41" fontId="7" fillId="0" borderId="0" xfId="511" applyNumberFormat="1" applyFill="1" applyAlignment="1"/>
    <xf numFmtId="177" fontId="31" fillId="0" borderId="0" xfId="745" applyNumberFormat="1" applyFont="1" applyFill="1" applyBorder="1" applyAlignment="1" applyProtection="1">
      <alignment horizontal="left" vertical="center"/>
    </xf>
    <xf numFmtId="0" fontId="31" fillId="0" borderId="0" xfId="511" applyFont="1" applyFill="1" applyBorder="1" applyAlignment="1">
      <alignment vertical="center"/>
    </xf>
    <xf numFmtId="0" fontId="31" fillId="0" borderId="0" xfId="511" applyFont="1" applyFill="1" applyAlignment="1">
      <alignment vertical="center"/>
    </xf>
    <xf numFmtId="177" fontId="33" fillId="0" borderId="0" xfId="745" applyNumberFormat="1" applyFont="1" applyFill="1" applyBorder="1" applyAlignment="1" applyProtection="1">
      <alignment horizontal="right" vertical="center"/>
    </xf>
    <xf numFmtId="0" fontId="45" fillId="2" borderId="0" xfId="1011" applyFont="1" applyFill="1">
      <alignment vertical="center"/>
    </xf>
    <xf numFmtId="41" fontId="31" fillId="0" borderId="1" xfId="1213" applyNumberFormat="1" applyFont="1" applyFill="1" applyBorder="1" applyAlignment="1">
      <alignment horizontal="right" vertical="center" wrapText="1"/>
    </xf>
    <xf numFmtId="41" fontId="46" fillId="0" borderId="1" xfId="0" applyNumberFormat="1" applyFont="1" applyFill="1" applyBorder="1" applyAlignment="1">
      <alignment horizontal="right" vertical="center" wrapText="1"/>
    </xf>
    <xf numFmtId="41" fontId="37" fillId="0" borderId="1" xfId="0" applyNumberFormat="1" applyFont="1" applyFill="1" applyBorder="1" applyAlignment="1">
      <alignment horizontal="right" vertical="center" wrapText="1"/>
    </xf>
    <xf numFmtId="41" fontId="14" fillId="0" borderId="1" xfId="0" applyNumberFormat="1" applyFont="1" applyFill="1" applyBorder="1" applyAlignment="1">
      <alignment horizontal="right" vertical="center" wrapText="1"/>
    </xf>
    <xf numFmtId="41" fontId="31" fillId="0" borderId="1" xfId="833" applyNumberFormat="1" applyFont="1" applyFill="1" applyBorder="1" applyAlignment="1">
      <alignment horizontal="right" vertical="center" wrapText="1"/>
    </xf>
    <xf numFmtId="41" fontId="30" fillId="0" borderId="1" xfId="0" applyNumberFormat="1" applyFont="1" applyFill="1" applyBorder="1" applyAlignment="1" applyProtection="1">
      <alignment horizontal="right" vertical="center" wrapText="1"/>
    </xf>
    <xf numFmtId="41" fontId="30" fillId="0" borderId="1" xfId="833" applyNumberFormat="1" applyFont="1" applyFill="1" applyBorder="1" applyAlignment="1">
      <alignment horizontal="right" vertical="center" wrapText="1"/>
    </xf>
    <xf numFmtId="0" fontId="13" fillId="0" borderId="1" xfId="0" applyFont="1" applyBorder="1" applyAlignment="1">
      <alignment horizontal="distributed" vertical="center" wrapText="1"/>
    </xf>
    <xf numFmtId="0" fontId="47" fillId="0" borderId="0" xfId="0" applyFont="1" applyAlignment="1"/>
    <xf numFmtId="0" fontId="0" fillId="0" borderId="0" xfId="0" applyFill="1" applyAlignment="1"/>
    <xf numFmtId="0" fontId="48" fillId="0" borderId="0" xfId="761" applyFont="1" applyFill="1" applyAlignment="1">
      <alignment horizontal="center" vertical="center"/>
    </xf>
    <xf numFmtId="0" fontId="47" fillId="0" borderId="0" xfId="0" applyFont="1" applyFill="1" applyAlignment="1"/>
    <xf numFmtId="0" fontId="14" fillId="0" borderId="0" xfId="761" applyFont="1" applyFill="1" applyAlignment="1">
      <alignment horizontal="left" vertical="center"/>
    </xf>
    <xf numFmtId="0" fontId="14" fillId="0" borderId="0" xfId="0" applyFont="1" applyFill="1" applyAlignment="1">
      <alignment vertical="center"/>
    </xf>
    <xf numFmtId="0" fontId="14" fillId="0" borderId="0" xfId="761" applyFont="1" applyFill="1" applyAlignment="1">
      <alignment horizontal="right" vertical="center"/>
    </xf>
    <xf numFmtId="201" fontId="7" fillId="0" borderId="0" xfId="511" applyNumberFormat="1" applyFont="1" applyFill="1" applyAlignment="1">
      <alignment horizontal="center" vertical="center" wrapText="1"/>
    </xf>
    <xf numFmtId="0" fontId="14" fillId="0" borderId="1" xfId="0" applyFont="1" applyFill="1" applyBorder="1" applyAlignment="1">
      <alignment horizontal="left" vertical="center" wrapText="1"/>
    </xf>
    <xf numFmtId="201" fontId="31" fillId="0" borderId="1" xfId="0" applyNumberFormat="1" applyFont="1" applyFill="1" applyBorder="1" applyAlignment="1">
      <alignment vertical="center" wrapText="1"/>
    </xf>
    <xf numFmtId="199" fontId="31" fillId="0" borderId="1" xfId="32" applyNumberFormat="1" applyFont="1" applyFill="1" applyBorder="1" applyAlignment="1">
      <alignment vertical="center" wrapText="1"/>
    </xf>
    <xf numFmtId="0" fontId="11" fillId="0" borderId="0" xfId="1011" applyFont="1" applyFill="1" applyAlignment="1">
      <alignment horizontal="center" vertical="center"/>
    </xf>
    <xf numFmtId="0" fontId="14" fillId="0" borderId="1" xfId="0" applyFont="1" applyBorder="1" applyAlignment="1">
      <alignment horizontal="left" vertical="center" wrapText="1"/>
    </xf>
    <xf numFmtId="0" fontId="11" fillId="2" borderId="0" xfId="1011" applyFont="1" applyFill="1" applyAlignment="1">
      <alignment horizontal="center" vertical="center"/>
    </xf>
    <xf numFmtId="0" fontId="13" fillId="0" borderId="1" xfId="0" applyFont="1" applyFill="1" applyBorder="1" applyAlignment="1">
      <alignment horizontal="center" vertical="center" wrapText="1"/>
    </xf>
    <xf numFmtId="201" fontId="30" fillId="0" borderId="1" xfId="0" applyNumberFormat="1" applyFont="1" applyFill="1" applyBorder="1" applyAlignment="1">
      <alignment vertical="center" wrapText="1"/>
    </xf>
    <xf numFmtId="199" fontId="30" fillId="0" borderId="1" xfId="32" applyNumberFormat="1" applyFont="1" applyFill="1" applyBorder="1" applyAlignment="1">
      <alignment vertical="center" wrapText="1"/>
    </xf>
    <xf numFmtId="0" fontId="41" fillId="0" borderId="0" xfId="0" applyFont="1" applyFill="1" applyAlignment="1"/>
    <xf numFmtId="0" fontId="7" fillId="0" borderId="0" xfId="1012" applyProtection="1">
      <alignment vertical="center"/>
    </xf>
    <xf numFmtId="0" fontId="11" fillId="0" borderId="0" xfId="1012" applyFont="1" applyProtection="1">
      <alignment vertical="center"/>
    </xf>
    <xf numFmtId="0" fontId="39" fillId="0" borderId="0" xfId="1012" applyFont="1" applyAlignment="1" applyProtection="1">
      <alignment horizontal="center" vertical="center"/>
    </xf>
    <xf numFmtId="0" fontId="39" fillId="0" borderId="0" xfId="1012" applyFont="1" applyProtection="1">
      <alignment vertical="center"/>
    </xf>
    <xf numFmtId="0" fontId="7" fillId="2" borderId="0" xfId="1012" applyFill="1" applyProtection="1">
      <alignment vertical="center"/>
    </xf>
    <xf numFmtId="184" fontId="7" fillId="0" borderId="0" xfId="1012" applyNumberFormat="1" applyProtection="1">
      <alignment vertical="center"/>
    </xf>
    <xf numFmtId="201" fontId="7" fillId="0" borderId="0" xfId="511" applyNumberFormat="1" applyAlignment="1" applyProtection="1"/>
    <xf numFmtId="0" fontId="7" fillId="0" borderId="0" xfId="1012" applyFill="1" applyProtection="1">
      <alignment vertical="center"/>
    </xf>
    <xf numFmtId="0" fontId="49" fillId="0" borderId="0" xfId="0" applyFont="1" applyFill="1" applyAlignment="1">
      <alignment horizontal="center" vertical="center"/>
    </xf>
    <xf numFmtId="201" fontId="7" fillId="0" borderId="0" xfId="511" applyNumberFormat="1" applyFill="1" applyAlignment="1" applyProtection="1"/>
    <xf numFmtId="0" fontId="11" fillId="0" borderId="0" xfId="1012" applyFont="1" applyFill="1" applyProtection="1">
      <alignment vertical="center"/>
    </xf>
    <xf numFmtId="0" fontId="31" fillId="0" borderId="0" xfId="1012" applyFont="1" applyFill="1" applyProtection="1">
      <alignment vertical="center"/>
    </xf>
    <xf numFmtId="184" fontId="31" fillId="0" borderId="0" xfId="1012" applyNumberFormat="1" applyFont="1" applyFill="1" applyBorder="1" applyAlignment="1" applyProtection="1">
      <alignment horizontal="right" vertical="center"/>
    </xf>
    <xf numFmtId="201" fontId="11" fillId="0" borderId="0" xfId="511" applyNumberFormat="1" applyFont="1" applyFill="1" applyAlignment="1" applyProtection="1"/>
    <xf numFmtId="184" fontId="30" fillId="0" borderId="2" xfId="1012" applyNumberFormat="1" applyFont="1" applyFill="1" applyBorder="1" applyAlignment="1" applyProtection="1">
      <alignment horizontal="center" vertical="center" wrapText="1"/>
    </xf>
    <xf numFmtId="0" fontId="30" fillId="0" borderId="1" xfId="1012" applyFont="1" applyFill="1" applyBorder="1" applyAlignment="1" applyProtection="1">
      <alignment horizontal="distributed" vertical="center" wrapText="1" indent="3"/>
    </xf>
    <xf numFmtId="184" fontId="30" fillId="0" borderId="1" xfId="1012" applyNumberFormat="1" applyFont="1" applyFill="1" applyBorder="1" applyAlignment="1" applyProtection="1">
      <alignment horizontal="center" vertical="center" wrapText="1"/>
    </xf>
    <xf numFmtId="0" fontId="39" fillId="0" borderId="0" xfId="1012" applyFont="1" applyFill="1" applyAlignment="1" applyProtection="1">
      <alignment horizontal="center" vertical="center" wrapText="1"/>
    </xf>
    <xf numFmtId="0" fontId="39" fillId="0" borderId="0" xfId="1012" applyFont="1" applyFill="1" applyAlignment="1" applyProtection="1">
      <alignment horizontal="center" vertical="center"/>
    </xf>
    <xf numFmtId="0" fontId="13" fillId="3" borderId="9" xfId="0" applyFont="1" applyFill="1" applyBorder="1" applyAlignment="1" applyProtection="1">
      <alignment horizontal="left" vertical="center"/>
    </xf>
    <xf numFmtId="49" fontId="13" fillId="0" borderId="1" xfId="0" applyNumberFormat="1" applyFont="1" applyFill="1" applyBorder="1" applyAlignment="1" applyProtection="1">
      <alignment horizontal="left" vertical="center" wrapText="1"/>
    </xf>
    <xf numFmtId="3" fontId="13" fillId="0" borderId="1" xfId="0" applyNumberFormat="1" applyFont="1" applyFill="1" applyBorder="1" applyAlignment="1" applyProtection="1">
      <alignment horizontal="right" vertical="center"/>
      <protection locked="0"/>
    </xf>
    <xf numFmtId="199" fontId="31" fillId="0" borderId="1" xfId="32" applyNumberFormat="1" applyFont="1" applyFill="1" applyBorder="1" applyAlignment="1" applyProtection="1">
      <alignment horizontal="right" vertical="center" wrapText="1" shrinkToFit="1"/>
      <protection locked="0"/>
    </xf>
    <xf numFmtId="0" fontId="11" fillId="0" borderId="0" xfId="1011" applyFont="1" applyFill="1" applyProtection="1">
      <alignment vertical="center"/>
    </xf>
    <xf numFmtId="49" fontId="14" fillId="0" borderId="1" xfId="0" applyNumberFormat="1" applyFont="1" applyFill="1" applyBorder="1" applyAlignment="1" applyProtection="1">
      <alignment horizontal="left" vertical="center" wrapText="1"/>
    </xf>
    <xf numFmtId="3" fontId="14" fillId="3" borderId="1" xfId="0" applyNumberFormat="1" applyFont="1" applyFill="1" applyBorder="1" applyAlignment="1" applyProtection="1">
      <alignment horizontal="right" vertical="center"/>
      <protection locked="0"/>
    </xf>
    <xf numFmtId="0" fontId="14" fillId="3" borderId="9" xfId="0" applyFont="1" applyFill="1" applyBorder="1" applyAlignment="1" applyProtection="1">
      <alignment horizontal="left" vertical="center"/>
    </xf>
    <xf numFmtId="49" fontId="14" fillId="3" borderId="1" xfId="0" applyNumberFormat="1" applyFont="1" applyFill="1" applyBorder="1" applyAlignment="1" applyProtection="1">
      <alignment horizontal="left" vertical="center" wrapText="1"/>
    </xf>
    <xf numFmtId="3" fontId="14" fillId="0" borderId="1" xfId="0" applyNumberFormat="1" applyFont="1" applyFill="1" applyBorder="1" applyAlignment="1" applyProtection="1">
      <alignment horizontal="right" vertical="center"/>
    </xf>
    <xf numFmtId="199" fontId="31" fillId="0" borderId="1" xfId="32" applyNumberFormat="1" applyFont="1" applyFill="1" applyBorder="1" applyAlignment="1" applyProtection="1">
      <alignment horizontal="right" vertical="center" wrapText="1" shrinkToFit="1"/>
    </xf>
    <xf numFmtId="49" fontId="13" fillId="3" borderId="1" xfId="0" applyNumberFormat="1" applyFont="1" applyFill="1" applyBorder="1" applyAlignment="1" applyProtection="1">
      <alignment horizontal="left" vertical="center" wrapText="1"/>
    </xf>
    <xf numFmtId="3" fontId="14" fillId="0" borderId="1" xfId="0" applyNumberFormat="1" applyFont="1" applyFill="1" applyBorder="1" applyAlignment="1" applyProtection="1">
      <alignment horizontal="right" vertical="center"/>
      <protection locked="0"/>
    </xf>
    <xf numFmtId="3" fontId="13" fillId="3" borderId="1" xfId="0" applyNumberFormat="1" applyFont="1" applyFill="1" applyBorder="1" applyAlignment="1" applyProtection="1">
      <alignment horizontal="right" vertical="center"/>
      <protection locked="0"/>
    </xf>
    <xf numFmtId="199" fontId="30" fillId="0" borderId="1" xfId="32" applyNumberFormat="1" applyFont="1" applyFill="1" applyBorder="1" applyAlignment="1" applyProtection="1">
      <alignment horizontal="right" vertical="center" wrapText="1" shrinkToFit="1"/>
      <protection locked="0"/>
    </xf>
    <xf numFmtId="3" fontId="13" fillId="0" borderId="1" xfId="0" applyNumberFormat="1" applyFont="1" applyFill="1" applyBorder="1" applyAlignment="1" applyProtection="1">
      <alignment horizontal="right" vertical="center"/>
    </xf>
    <xf numFmtId="199" fontId="30" fillId="0" borderId="1" xfId="32" applyNumberFormat="1" applyFont="1" applyFill="1" applyBorder="1" applyAlignment="1" applyProtection="1">
      <alignment horizontal="right" vertical="center" wrapText="1" shrinkToFit="1"/>
    </xf>
    <xf numFmtId="49" fontId="13" fillId="3" borderId="9" xfId="0" applyNumberFormat="1" applyFont="1" applyFill="1" applyBorder="1" applyAlignment="1" applyProtection="1">
      <alignment horizontal="left" vertical="center" wrapText="1"/>
    </xf>
    <xf numFmtId="49" fontId="14" fillId="3" borderId="9" xfId="0" applyNumberFormat="1" applyFont="1" applyFill="1" applyBorder="1" applyAlignment="1" applyProtection="1">
      <alignment horizontal="left" vertical="center" wrapText="1"/>
    </xf>
    <xf numFmtId="201" fontId="14" fillId="0" borderId="1" xfId="23" applyNumberFormat="1" applyFont="1" applyFill="1" applyBorder="1" applyAlignment="1">
      <alignment horizontal="right" vertical="center" wrapText="1"/>
    </xf>
    <xf numFmtId="41" fontId="14" fillId="2" borderId="10" xfId="0" applyNumberFormat="1" applyFont="1" applyFill="1" applyBorder="1" applyAlignment="1" applyProtection="1">
      <alignment horizontal="right" vertical="center"/>
    </xf>
    <xf numFmtId="49" fontId="50" fillId="3" borderId="9" xfId="0" applyNumberFormat="1" applyFont="1" applyFill="1" applyBorder="1" applyAlignment="1" applyProtection="1">
      <alignment horizontal="distributed" vertical="center"/>
    </xf>
    <xf numFmtId="49" fontId="50" fillId="0" borderId="1" xfId="0" applyNumberFormat="1" applyFont="1" applyFill="1" applyBorder="1" applyAlignment="1" applyProtection="1">
      <alignment horizontal="distributed" vertical="center" wrapText="1"/>
    </xf>
    <xf numFmtId="49" fontId="30" fillId="0" borderId="2" xfId="1012" applyNumberFormat="1" applyFont="1" applyFill="1" applyBorder="1" applyAlignment="1" applyProtection="1">
      <alignment horizontal="left" vertical="center"/>
    </xf>
    <xf numFmtId="0" fontId="30" fillId="0" borderId="1" xfId="1012" applyFont="1" applyFill="1" applyBorder="1" applyAlignment="1" applyProtection="1">
      <alignment horizontal="left" vertical="center" wrapText="1"/>
    </xf>
    <xf numFmtId="3" fontId="30" fillId="0" borderId="1" xfId="0" applyNumberFormat="1" applyFont="1" applyFill="1" applyBorder="1" applyAlignment="1" applyProtection="1">
      <alignment horizontal="right" vertical="center"/>
    </xf>
    <xf numFmtId="0" fontId="31" fillId="0" borderId="1" xfId="1012" applyFont="1" applyFill="1" applyBorder="1" applyAlignment="1" applyProtection="1">
      <alignment horizontal="left" vertical="center" wrapText="1"/>
    </xf>
    <xf numFmtId="49" fontId="31" fillId="0" borderId="2" xfId="1012" applyNumberFormat="1" applyFont="1" applyFill="1" applyBorder="1" applyAlignment="1" applyProtection="1">
      <alignment horizontal="left" vertical="center"/>
    </xf>
    <xf numFmtId="3" fontId="31" fillId="2" borderId="1" xfId="0" applyNumberFormat="1" applyFont="1" applyFill="1" applyBorder="1" applyAlignment="1" applyProtection="1">
      <alignment horizontal="right" vertical="center"/>
    </xf>
    <xf numFmtId="49" fontId="31" fillId="0" borderId="2" xfId="1012" applyNumberFormat="1" applyFont="1" applyBorder="1" applyAlignment="1" applyProtection="1">
      <alignment horizontal="left" vertical="center"/>
    </xf>
    <xf numFmtId="0" fontId="31" fillId="2" borderId="1" xfId="1012" applyFont="1" applyFill="1" applyBorder="1" applyAlignment="1" applyProtection="1">
      <alignment horizontal="left" vertical="center" wrapText="1"/>
    </xf>
    <xf numFmtId="0" fontId="31" fillId="0" borderId="1" xfId="1011" applyFont="1" applyFill="1" applyBorder="1" applyAlignment="1" applyProtection="1">
      <alignment horizontal="left" vertical="center" wrapText="1"/>
    </xf>
    <xf numFmtId="0" fontId="30" fillId="0" borderId="1" xfId="1011" applyFont="1" applyFill="1" applyBorder="1" applyAlignment="1" applyProtection="1">
      <alignment horizontal="left" vertical="center" wrapText="1"/>
    </xf>
    <xf numFmtId="49" fontId="30" fillId="0" borderId="2" xfId="1012" applyNumberFormat="1" applyFont="1" applyFill="1" applyBorder="1" applyAlignment="1" applyProtection="1">
      <alignment horizontal="distributed" vertical="center" indent="1"/>
    </xf>
    <xf numFmtId="0" fontId="30" fillId="0" borderId="1" xfId="1012" applyFont="1" applyFill="1" applyBorder="1" applyAlignment="1" applyProtection="1">
      <alignment horizontal="distributed" vertical="center" wrapText="1" indent="1"/>
    </xf>
    <xf numFmtId="201" fontId="7" fillId="2" borderId="0" xfId="1012" applyNumberFormat="1" applyFill="1" applyProtection="1">
      <alignment vertical="center"/>
    </xf>
    <xf numFmtId="0" fontId="11" fillId="0" borderId="0" xfId="1012" applyFont="1">
      <alignment vertical="center"/>
    </xf>
    <xf numFmtId="0" fontId="39" fillId="0" borderId="0" xfId="1012" applyFont="1" applyAlignment="1">
      <alignment horizontal="center" vertical="center"/>
    </xf>
    <xf numFmtId="184" fontId="7" fillId="0" borderId="0" xfId="1012" applyNumberFormat="1">
      <alignment vertical="center"/>
    </xf>
    <xf numFmtId="0" fontId="11" fillId="0" borderId="0" xfId="1012" applyFont="1" applyFill="1">
      <alignment vertical="center"/>
    </xf>
    <xf numFmtId="0" fontId="31" fillId="0" borderId="0" xfId="1012" applyFont="1" applyFill="1">
      <alignment vertical="center"/>
    </xf>
    <xf numFmtId="0" fontId="51" fillId="0" borderId="0" xfId="1012" applyFont="1" applyFill="1">
      <alignment vertical="center"/>
    </xf>
    <xf numFmtId="184" fontId="31" fillId="0" borderId="0" xfId="1012" applyNumberFormat="1" applyFont="1" applyFill="1" applyAlignment="1">
      <alignment horizontal="right" vertical="center"/>
    </xf>
    <xf numFmtId="184" fontId="30" fillId="0" borderId="2" xfId="1012" applyNumberFormat="1" applyFont="1" applyFill="1" applyBorder="1" applyAlignment="1">
      <alignment horizontal="center" vertical="center" wrapText="1"/>
    </xf>
    <xf numFmtId="0" fontId="30" fillId="0" borderId="1" xfId="1012" applyFont="1" applyFill="1" applyBorder="1" applyAlignment="1">
      <alignment horizontal="distributed" vertical="center" wrapText="1" indent="3"/>
    </xf>
    <xf numFmtId="0" fontId="52" fillId="0" borderId="0" xfId="1010" applyFont="1" applyFill="1" applyAlignment="1">
      <alignment vertical="center" wrapText="1"/>
    </xf>
    <xf numFmtId="0" fontId="11" fillId="0" borderId="0" xfId="1011" applyFont="1" applyFill="1">
      <alignment vertical="center"/>
    </xf>
    <xf numFmtId="199" fontId="30" fillId="0" borderId="1" xfId="32" applyNumberFormat="1" applyFont="1" applyFill="1" applyBorder="1" applyAlignment="1" applyProtection="1">
      <alignment horizontal="right" vertical="center" wrapText="1"/>
      <protection locked="0"/>
    </xf>
    <xf numFmtId="199" fontId="31" fillId="0" borderId="1" xfId="32" applyNumberFormat="1" applyFont="1" applyFill="1" applyBorder="1" applyAlignment="1" applyProtection="1">
      <alignment horizontal="right" vertical="center" wrapText="1"/>
      <protection locked="0"/>
    </xf>
    <xf numFmtId="0" fontId="31" fillId="3" borderId="9" xfId="0" applyFont="1" applyFill="1" applyBorder="1" applyAlignment="1" applyProtection="1">
      <alignment vertical="center"/>
    </xf>
    <xf numFmtId="41" fontId="14" fillId="0" borderId="1" xfId="0" applyNumberFormat="1" applyFont="1" applyFill="1" applyBorder="1" applyAlignment="1" applyProtection="1">
      <alignment horizontal="right" vertical="center"/>
      <protection locked="0"/>
    </xf>
    <xf numFmtId="41" fontId="13" fillId="3" borderId="1" xfId="0" applyNumberFormat="1" applyFont="1" applyFill="1" applyBorder="1" applyAlignment="1" applyProtection="1">
      <alignment horizontal="right" vertical="center"/>
      <protection locked="0"/>
    </xf>
    <xf numFmtId="0" fontId="30" fillId="0" borderId="2" xfId="1012" applyFont="1" applyFill="1" applyBorder="1" applyAlignment="1">
      <alignment horizontal="left" vertical="center"/>
    </xf>
    <xf numFmtId="0" fontId="30" fillId="0" borderId="1" xfId="1011" applyFont="1" applyFill="1" applyBorder="1" applyAlignment="1">
      <alignment horizontal="left" vertical="center"/>
    </xf>
    <xf numFmtId="0" fontId="31" fillId="0" borderId="2" xfId="1012" applyFont="1" applyFill="1" applyBorder="1" applyAlignment="1">
      <alignment horizontal="left" vertical="center"/>
    </xf>
    <xf numFmtId="0" fontId="31" fillId="0" borderId="1" xfId="1012" applyFont="1" applyFill="1" applyBorder="1" applyAlignment="1">
      <alignment horizontal="left" vertical="center"/>
    </xf>
    <xf numFmtId="3" fontId="31" fillId="0" borderId="1" xfId="0" applyNumberFormat="1" applyFont="1" applyFill="1" applyBorder="1" applyAlignment="1" applyProtection="1">
      <alignment horizontal="right" vertical="center"/>
      <protection locked="0"/>
    </xf>
    <xf numFmtId="184" fontId="31" fillId="0" borderId="1" xfId="1012" applyNumberFormat="1" applyFont="1" applyFill="1" applyBorder="1" applyAlignment="1">
      <alignment horizontal="right" vertical="center" wrapText="1"/>
    </xf>
    <xf numFmtId="41" fontId="31" fillId="0" borderId="1" xfId="0" applyNumberFormat="1" applyFont="1" applyFill="1" applyBorder="1" applyAlignment="1" applyProtection="1">
      <alignment horizontal="right" vertical="center"/>
      <protection locked="0"/>
    </xf>
    <xf numFmtId="0" fontId="31" fillId="0" borderId="2" xfId="1012" applyFont="1" applyBorder="1" applyAlignment="1">
      <alignment horizontal="left" vertical="center"/>
    </xf>
    <xf numFmtId="0" fontId="31" fillId="2" borderId="1" xfId="1012" applyFont="1" applyFill="1" applyBorder="1" applyAlignment="1">
      <alignment horizontal="left" vertical="center"/>
    </xf>
    <xf numFmtId="0" fontId="31" fillId="0" borderId="2" xfId="1012" applyFont="1" applyFill="1" applyBorder="1">
      <alignment vertical="center"/>
    </xf>
    <xf numFmtId="0" fontId="30" fillId="0" borderId="1" xfId="1012" applyFont="1" applyFill="1" applyBorder="1" applyAlignment="1">
      <alignment horizontal="distributed" vertical="center" indent="1"/>
    </xf>
    <xf numFmtId="0" fontId="1" fillId="0" borderId="0" xfId="0" applyFont="1" applyFill="1" applyBorder="1" applyAlignment="1"/>
    <xf numFmtId="184" fontId="7" fillId="0" borderId="0" xfId="1012" applyNumberFormat="1" applyFill="1" applyProtection="1">
      <alignment vertical="center"/>
    </xf>
    <xf numFmtId="0" fontId="49" fillId="0" borderId="0" xfId="0" applyFont="1" applyFill="1" applyBorder="1" applyAlignment="1">
      <alignment horizontal="center" vertical="center"/>
    </xf>
    <xf numFmtId="3" fontId="11" fillId="2" borderId="10" xfId="0" applyNumberFormat="1" applyFont="1" applyFill="1" applyBorder="1" applyAlignment="1" applyProtection="1">
      <alignment horizontal="right" vertical="center"/>
      <protection locked="0"/>
    </xf>
    <xf numFmtId="49" fontId="13" fillId="0" borderId="2" xfId="997" applyNumberFormat="1" applyFont="1" applyFill="1" applyBorder="1" applyAlignment="1" applyProtection="1">
      <alignment horizontal="left" vertical="center"/>
    </xf>
    <xf numFmtId="0" fontId="30" fillId="2" borderId="1" xfId="1012" applyFont="1" applyFill="1" applyBorder="1" applyAlignment="1" applyProtection="1">
      <alignment horizontal="left" vertical="center" wrapText="1"/>
    </xf>
    <xf numFmtId="49" fontId="14" fillId="0" borderId="2" xfId="997" applyNumberFormat="1" applyFont="1" applyBorder="1" applyAlignment="1" applyProtection="1">
      <alignment horizontal="left" vertical="center"/>
    </xf>
    <xf numFmtId="49" fontId="14" fillId="0" borderId="2" xfId="997" applyNumberFormat="1" applyFont="1" applyFill="1" applyBorder="1" applyAlignment="1" applyProtection="1">
      <alignment horizontal="left" vertical="center"/>
    </xf>
    <xf numFmtId="0" fontId="7" fillId="0" borderId="2" xfId="1012" applyFill="1" applyBorder="1" applyAlignment="1" applyProtection="1">
      <alignment horizontal="left" vertical="center"/>
    </xf>
    <xf numFmtId="3" fontId="7" fillId="0" borderId="0" xfId="1012" applyNumberFormat="1" applyFill="1" applyProtection="1">
      <alignment vertical="center"/>
    </xf>
    <xf numFmtId="0" fontId="30" fillId="0" borderId="2" xfId="1012" applyFont="1" applyFill="1" applyBorder="1" applyAlignment="1" applyProtection="1">
      <alignment horizontal="left" vertical="center"/>
    </xf>
    <xf numFmtId="0" fontId="30" fillId="0" borderId="1" xfId="1011" applyFont="1" applyFill="1" applyBorder="1" applyAlignment="1" applyProtection="1">
      <alignment horizontal="left" vertical="center"/>
    </xf>
    <xf numFmtId="0" fontId="31" fillId="0" borderId="2" xfId="1012" applyFont="1" applyFill="1" applyBorder="1" applyAlignment="1" applyProtection="1">
      <alignment horizontal="left" vertical="center"/>
    </xf>
    <xf numFmtId="0" fontId="31" fillId="0" borderId="1" xfId="1012" applyFont="1" applyFill="1" applyBorder="1" applyAlignment="1" applyProtection="1">
      <alignment horizontal="left" vertical="center"/>
    </xf>
    <xf numFmtId="3" fontId="31" fillId="0" borderId="1" xfId="0" applyNumberFormat="1" applyFont="1" applyFill="1" applyBorder="1" applyAlignment="1" applyProtection="1">
      <alignment horizontal="right" vertical="center"/>
    </xf>
    <xf numFmtId="184" fontId="31" fillId="0" borderId="1" xfId="1012" applyNumberFormat="1" applyFont="1" applyFill="1" applyBorder="1" applyAlignment="1" applyProtection="1">
      <alignment horizontal="right" vertical="center" wrapText="1"/>
      <protection locked="0"/>
    </xf>
    <xf numFmtId="3" fontId="7" fillId="0" borderId="0" xfId="1012" applyNumberFormat="1">
      <alignment vertical="center"/>
    </xf>
    <xf numFmtId="0" fontId="53" fillId="0" borderId="0" xfId="0" applyFont="1" applyFill="1" applyBorder="1" applyAlignment="1">
      <alignment horizontal="center" vertical="center"/>
    </xf>
    <xf numFmtId="0" fontId="53" fillId="0" borderId="11" xfId="0" applyFont="1" applyFill="1" applyBorder="1" applyAlignment="1">
      <alignment horizontal="center" vertical="center"/>
    </xf>
    <xf numFmtId="0" fontId="14" fillId="0" borderId="0" xfId="0" applyFont="1" applyAlignment="1">
      <alignment horizontal="right"/>
    </xf>
    <xf numFmtId="0" fontId="30" fillId="0" borderId="12" xfId="1016" applyFont="1" applyBorder="1" applyAlignment="1">
      <alignment horizontal="center" vertical="center"/>
    </xf>
    <xf numFmtId="0" fontId="30" fillId="0" borderId="2" xfId="1016" applyFont="1" applyBorder="1" applyAlignment="1">
      <alignment horizontal="center" vertical="center"/>
    </xf>
    <xf numFmtId="0" fontId="30" fillId="0" borderId="8" xfId="1016" applyFont="1" applyBorder="1" applyAlignment="1">
      <alignment horizontal="center" vertical="center"/>
    </xf>
    <xf numFmtId="0" fontId="30" fillId="0" borderId="13" xfId="1016" applyFont="1" applyBorder="1" applyAlignment="1">
      <alignment horizontal="center" vertical="center"/>
    </xf>
    <xf numFmtId="49" fontId="30" fillId="0" borderId="1" xfId="783" applyNumberFormat="1" applyFont="1" applyFill="1" applyBorder="1" applyAlignment="1" applyProtection="1">
      <alignment horizontal="center" vertical="center"/>
    </xf>
    <xf numFmtId="10" fontId="13" fillId="0" borderId="1" xfId="0" applyNumberFormat="1" applyFont="1" applyFill="1" applyBorder="1" applyAlignment="1" applyProtection="1">
      <alignment vertical="center"/>
      <protection locked="0"/>
    </xf>
    <xf numFmtId="0" fontId="13" fillId="0" borderId="1" xfId="0" applyNumberFormat="1" applyFont="1" applyFill="1" applyBorder="1" applyAlignment="1" applyProtection="1">
      <alignment vertical="center"/>
      <protection locked="0"/>
    </xf>
    <xf numFmtId="204" fontId="13" fillId="0" borderId="1" xfId="0" applyNumberFormat="1" applyFont="1" applyFill="1" applyBorder="1" applyAlignment="1" applyProtection="1">
      <alignment vertical="center"/>
      <protection locked="0"/>
    </xf>
    <xf numFmtId="10" fontId="14" fillId="0" borderId="1" xfId="0" applyNumberFormat="1" applyFont="1" applyFill="1" applyBorder="1" applyAlignment="1" applyProtection="1">
      <alignment vertical="center"/>
      <protection locked="0"/>
    </xf>
    <xf numFmtId="0" fontId="5" fillId="0" borderId="0" xfId="0" applyFont="1" applyFill="1" applyBorder="1" applyAlignment="1">
      <alignment horizontal="left" vertical="top" wrapText="1"/>
    </xf>
    <xf numFmtId="0" fontId="54" fillId="0" borderId="0" xfId="913" applyFont="1" applyAlignment="1"/>
    <xf numFmtId="0" fontId="14" fillId="0" borderId="0" xfId="0" applyFont="1" applyAlignment="1">
      <alignment horizontal="right" vertical="center"/>
    </xf>
    <xf numFmtId="0" fontId="30" fillId="0" borderId="1" xfId="1016" applyFont="1" applyBorder="1" applyAlignment="1">
      <alignment horizontal="center" vertical="center" wrapText="1"/>
    </xf>
    <xf numFmtId="0" fontId="30" fillId="0" borderId="1" xfId="0" applyFont="1" applyBorder="1" applyAlignment="1">
      <alignment horizontal="left" vertical="center"/>
    </xf>
    <xf numFmtId="201" fontId="30" fillId="0" borderId="1" xfId="23" applyNumberFormat="1" applyFont="1" applyBorder="1" applyAlignment="1">
      <alignment horizontal="right" vertical="center" wrapText="1"/>
    </xf>
    <xf numFmtId="0" fontId="14" fillId="0" borderId="1" xfId="0" applyFont="1" applyBorder="1" applyAlignment="1">
      <alignment horizontal="left" vertical="center"/>
    </xf>
    <xf numFmtId="201" fontId="14" fillId="0" borderId="1" xfId="0" applyNumberFormat="1" applyFont="1" applyBorder="1" applyAlignment="1">
      <alignment horizontal="right" vertical="center" wrapText="1"/>
    </xf>
    <xf numFmtId="0" fontId="7" fillId="0" borderId="0" xfId="1012" applyFont="1" applyFill="1">
      <alignment vertical="center"/>
    </xf>
    <xf numFmtId="0" fontId="7" fillId="0" borderId="0" xfId="1012" applyFont="1">
      <alignment vertical="center"/>
    </xf>
    <xf numFmtId="184" fontId="7" fillId="0" borderId="0" xfId="1012" applyNumberFormat="1" applyFont="1">
      <alignment vertical="center"/>
    </xf>
    <xf numFmtId="201" fontId="7" fillId="0" borderId="0" xfId="1012" applyNumberFormat="1">
      <alignment vertical="center"/>
    </xf>
    <xf numFmtId="0" fontId="55" fillId="0" borderId="0" xfId="761" applyFont="1" applyAlignment="1">
      <alignment horizontal="center" vertical="center"/>
    </xf>
    <xf numFmtId="0" fontId="0" fillId="0" borderId="0" xfId="761" applyFont="1" applyAlignment="1">
      <alignment horizontal="right"/>
    </xf>
    <xf numFmtId="184" fontId="30" fillId="0" borderId="3" xfId="1012" applyNumberFormat="1" applyFont="1" applyBorder="1" applyAlignment="1">
      <alignment horizontal="center" vertical="center" wrapText="1"/>
    </xf>
    <xf numFmtId="201" fontId="7" fillId="2" borderId="0" xfId="511" applyNumberFormat="1" applyFont="1" applyFill="1" applyAlignment="1">
      <alignment horizontal="center" vertical="center" wrapText="1"/>
    </xf>
    <xf numFmtId="0" fontId="13" fillId="0" borderId="1" xfId="0" applyFont="1" applyFill="1" applyBorder="1" applyAlignment="1">
      <alignment horizontal="left" vertical="center" wrapText="1"/>
    </xf>
    <xf numFmtId="201" fontId="13" fillId="0" borderId="8" xfId="0" applyNumberFormat="1" applyFont="1" applyFill="1" applyBorder="1" applyAlignment="1">
      <alignment vertical="center" wrapText="1"/>
    </xf>
    <xf numFmtId="201" fontId="13" fillId="0" borderId="1" xfId="0" applyNumberFormat="1" applyFont="1" applyFill="1" applyBorder="1" applyAlignment="1">
      <alignment vertical="center" wrapText="1"/>
    </xf>
    <xf numFmtId="0" fontId="56" fillId="0" borderId="1" xfId="917" applyFont="1" applyFill="1" applyBorder="1" applyAlignment="1">
      <alignment horizontal="left" vertical="center" wrapText="1"/>
    </xf>
    <xf numFmtId="201" fontId="14" fillId="0" borderId="8" xfId="0" applyNumberFormat="1" applyFont="1" applyFill="1" applyBorder="1" applyAlignment="1">
      <alignment vertical="center" wrapText="1"/>
    </xf>
    <xf numFmtId="201" fontId="14" fillId="0" borderId="1" xfId="0" applyNumberFormat="1" applyFont="1" applyFill="1" applyBorder="1" applyAlignment="1">
      <alignment vertical="center" wrapText="1"/>
    </xf>
    <xf numFmtId="204" fontId="57" fillId="0" borderId="1" xfId="0" applyNumberFormat="1" applyFont="1" applyFill="1" applyBorder="1" applyAlignment="1">
      <alignment horizontal="center" vertical="center" wrapText="1"/>
    </xf>
    <xf numFmtId="0" fontId="12" fillId="0" borderId="0" xfId="761" applyFont="1" applyFill="1" applyBorder="1" applyAlignment="1">
      <alignment horizontal="center" vertical="center"/>
    </xf>
    <xf numFmtId="0" fontId="14" fillId="0" borderId="0" xfId="761" applyFont="1" applyBorder="1" applyAlignment="1">
      <alignment horizontal="left" vertical="center"/>
    </xf>
    <xf numFmtId="0" fontId="14" fillId="0" borderId="0" xfId="761" applyFont="1" applyBorder="1" applyAlignment="1">
      <alignment horizontal="right" vertical="center"/>
    </xf>
    <xf numFmtId="0" fontId="30" fillId="0" borderId="1" xfId="0" applyFont="1" applyBorder="1" applyAlignment="1">
      <alignment horizontal="center" vertical="center" wrapText="1"/>
    </xf>
    <xf numFmtId="203" fontId="13" fillId="0" borderId="1" xfId="762" applyNumberFormat="1" applyFont="1" applyFill="1" applyBorder="1" applyAlignment="1">
      <alignment horizontal="left" vertical="center"/>
    </xf>
    <xf numFmtId="201" fontId="13" fillId="0" borderId="1" xfId="762" applyNumberFormat="1" applyFont="1" applyFill="1" applyBorder="1" applyAlignment="1">
      <alignment horizontal="right" vertical="center" wrapText="1"/>
    </xf>
    <xf numFmtId="203" fontId="14" fillId="0" borderId="1" xfId="762" applyNumberFormat="1" applyFont="1" applyFill="1" applyBorder="1" applyAlignment="1">
      <alignment horizontal="left" vertical="center"/>
    </xf>
    <xf numFmtId="201" fontId="14" fillId="0" borderId="1" xfId="762" applyNumberFormat="1" applyFont="1" applyFill="1" applyBorder="1" applyAlignment="1">
      <alignment horizontal="right" vertical="center" wrapText="1"/>
    </xf>
    <xf numFmtId="0" fontId="13" fillId="0" borderId="1" xfId="762" applyFont="1" applyFill="1" applyBorder="1" applyAlignment="1">
      <alignment horizontal="center" vertical="center"/>
    </xf>
    <xf numFmtId="0" fontId="0" fillId="0" borderId="0" xfId="0" applyAlignment="1" applyProtection="1"/>
    <xf numFmtId="0" fontId="6" fillId="0" borderId="0" xfId="1012" applyFont="1">
      <alignment vertical="center"/>
    </xf>
    <xf numFmtId="0" fontId="2" fillId="0" borderId="0" xfId="1012" applyFont="1" applyFill="1" applyAlignment="1" applyProtection="1">
      <alignment horizontal="center" vertical="center"/>
    </xf>
    <xf numFmtId="0" fontId="58" fillId="0" borderId="0" xfId="1012" applyFont="1" applyFill="1" applyAlignment="1" applyProtection="1">
      <alignment horizontal="center" vertical="center"/>
    </xf>
    <xf numFmtId="0" fontId="0" fillId="0" borderId="0" xfId="0" applyFill="1" applyAlignment="1" applyProtection="1"/>
    <xf numFmtId="0" fontId="11" fillId="2" borderId="0" xfId="1012" applyFont="1" applyFill="1">
      <alignment vertical="center"/>
    </xf>
    <xf numFmtId="0" fontId="14" fillId="0" borderId="0" xfId="1012" applyFont="1">
      <alignment vertical="center"/>
    </xf>
    <xf numFmtId="184" fontId="31" fillId="0" borderId="0" xfId="1012" applyNumberFormat="1" applyFont="1" applyFill="1" applyBorder="1" applyAlignment="1">
      <alignment horizontal="right" vertical="center"/>
    </xf>
    <xf numFmtId="184" fontId="31" fillId="2" borderId="0" xfId="1012" applyNumberFormat="1" applyFont="1" applyFill="1" applyBorder="1" applyAlignment="1">
      <alignment horizontal="right" vertical="center"/>
    </xf>
    <xf numFmtId="184" fontId="30" fillId="2" borderId="1" xfId="1012" applyNumberFormat="1" applyFont="1" applyFill="1" applyBorder="1" applyAlignment="1">
      <alignment horizontal="center" vertical="center" wrapText="1"/>
    </xf>
    <xf numFmtId="0" fontId="30" fillId="2" borderId="1" xfId="1012" applyFont="1" applyFill="1" applyBorder="1" applyAlignment="1">
      <alignment horizontal="distributed" vertical="center" wrapText="1" indent="3"/>
    </xf>
    <xf numFmtId="0" fontId="13" fillId="3" borderId="1" xfId="0" applyFont="1" applyFill="1" applyBorder="1" applyAlignment="1" applyProtection="1">
      <alignment horizontal="left" vertical="center"/>
    </xf>
    <xf numFmtId="0" fontId="14" fillId="3" borderId="1" xfId="0" applyFont="1" applyFill="1" applyBorder="1" applyAlignment="1" applyProtection="1">
      <alignment horizontal="left" vertical="center"/>
    </xf>
    <xf numFmtId="3" fontId="31" fillId="0" borderId="10" xfId="0" applyNumberFormat="1" applyFont="1" applyFill="1" applyBorder="1" applyAlignment="1" applyProtection="1">
      <alignment vertical="center"/>
      <protection locked="0"/>
    </xf>
    <xf numFmtId="41" fontId="14" fillId="0" borderId="1" xfId="23" applyNumberFormat="1" applyFont="1" applyFill="1" applyBorder="1" applyAlignment="1" applyProtection="1">
      <alignment horizontal="right" vertical="center" wrapText="1"/>
      <protection locked="0"/>
    </xf>
    <xf numFmtId="0" fontId="31" fillId="3" borderId="1" xfId="0" applyFont="1" applyFill="1" applyBorder="1" applyAlignment="1" applyProtection="1">
      <alignment horizontal="left" vertical="center"/>
      <protection locked="0"/>
    </xf>
    <xf numFmtId="0" fontId="14" fillId="3" borderId="1" xfId="0" applyFont="1" applyFill="1" applyBorder="1" applyAlignment="1" applyProtection="1">
      <alignment horizontal="left" vertical="center"/>
      <protection locked="0"/>
    </xf>
    <xf numFmtId="0" fontId="59" fillId="3" borderId="1" xfId="0" applyFont="1" applyFill="1" applyBorder="1" applyAlignment="1" applyProtection="1">
      <alignment horizontal="left" vertical="center"/>
    </xf>
    <xf numFmtId="3" fontId="31" fillId="0" borderId="14" xfId="0" applyNumberFormat="1" applyFont="1" applyFill="1" applyBorder="1" applyAlignment="1" applyProtection="1">
      <alignment vertical="center"/>
      <protection locked="0"/>
    </xf>
    <xf numFmtId="3" fontId="31" fillId="0" borderId="1" xfId="0" applyNumberFormat="1" applyFont="1" applyFill="1" applyBorder="1" applyAlignment="1" applyProtection="1">
      <alignment vertical="center"/>
      <protection locked="0"/>
    </xf>
    <xf numFmtId="49" fontId="14" fillId="3" borderId="1" xfId="0" applyNumberFormat="1" applyFont="1" applyFill="1" applyBorder="1" applyAlignment="1" applyProtection="1">
      <alignment vertical="center" wrapText="1"/>
    </xf>
    <xf numFmtId="49" fontId="14" fillId="0" borderId="1" xfId="0" applyNumberFormat="1" applyFont="1" applyFill="1" applyBorder="1" applyAlignment="1" applyProtection="1">
      <alignment horizontal="left" vertical="center"/>
    </xf>
    <xf numFmtId="49" fontId="14" fillId="3" borderId="1" xfId="0" applyNumberFormat="1" applyFont="1" applyFill="1" applyBorder="1" applyAlignment="1" applyProtection="1">
      <alignment horizontal="left" vertical="center" wrapText="1"/>
      <protection locked="0"/>
    </xf>
    <xf numFmtId="49" fontId="14" fillId="0" borderId="1" xfId="0" applyNumberFormat="1" applyFont="1" applyFill="1" applyBorder="1" applyAlignment="1" applyProtection="1">
      <alignment vertical="center" wrapText="1"/>
    </xf>
    <xf numFmtId="49" fontId="14" fillId="0" borderId="1" xfId="0" applyNumberFormat="1" applyFont="1" applyFill="1" applyBorder="1" applyAlignment="1" applyProtection="1">
      <alignment horizontal="left" vertical="center"/>
      <protection locked="0"/>
    </xf>
    <xf numFmtId="49" fontId="13" fillId="0" borderId="1" xfId="0" applyNumberFormat="1" applyFont="1" applyFill="1" applyBorder="1" applyAlignment="1" applyProtection="1">
      <alignment horizontal="left" vertical="center" wrapText="1"/>
      <protection locked="0"/>
    </xf>
    <xf numFmtId="49" fontId="31" fillId="3" borderId="1" xfId="0" applyNumberFormat="1" applyFont="1" applyFill="1" applyBorder="1" applyAlignment="1" applyProtection="1">
      <alignment horizontal="left" vertical="center" wrapText="1"/>
      <protection locked="0"/>
    </xf>
    <xf numFmtId="49" fontId="14" fillId="0" borderId="1" xfId="0" applyNumberFormat="1" applyFont="1" applyFill="1" applyBorder="1" applyAlignment="1" applyProtection="1">
      <alignment horizontal="left" vertical="center" wrapText="1"/>
      <protection locked="0"/>
    </xf>
    <xf numFmtId="0" fontId="31" fillId="0" borderId="1" xfId="0" applyFont="1" applyFill="1" applyBorder="1" applyAlignment="1">
      <alignment horizontal="left" vertical="center"/>
    </xf>
    <xf numFmtId="49" fontId="30" fillId="0" borderId="1" xfId="0" applyNumberFormat="1" applyFont="1" applyFill="1" applyBorder="1" applyAlignment="1">
      <alignment vertical="center" wrapText="1"/>
    </xf>
    <xf numFmtId="201" fontId="30" fillId="0" borderId="1" xfId="23" applyNumberFormat="1" applyFont="1" applyFill="1" applyBorder="1" applyAlignment="1" applyProtection="1">
      <alignment vertical="center" wrapText="1"/>
      <protection locked="0"/>
    </xf>
    <xf numFmtId="49" fontId="30" fillId="2" borderId="1" xfId="1024" applyNumberFormat="1" applyFont="1" applyFill="1" applyBorder="1" applyAlignment="1" applyProtection="1">
      <alignment horizontal="left" vertical="center"/>
    </xf>
    <xf numFmtId="0" fontId="30" fillId="0" borderId="1" xfId="1012" applyFont="1" applyFill="1" applyBorder="1" applyAlignment="1">
      <alignment horizontal="center" vertical="center" wrapText="1"/>
    </xf>
    <xf numFmtId="3" fontId="31" fillId="0" borderId="0" xfId="1012" applyNumberFormat="1" applyFont="1" applyFill="1">
      <alignment vertical="center"/>
    </xf>
    <xf numFmtId="201" fontId="31" fillId="0" borderId="0" xfId="1012" applyNumberFormat="1" applyFont="1" applyFill="1">
      <alignment vertical="center"/>
    </xf>
    <xf numFmtId="0" fontId="30" fillId="0" borderId="0" xfId="1012" applyFont="1" applyFill="1" applyAlignment="1">
      <alignment horizontal="center" vertical="center" wrapText="1"/>
    </xf>
    <xf numFmtId="0" fontId="7" fillId="2" borderId="0" xfId="1011" applyFill="1">
      <alignment vertical="center"/>
    </xf>
    <xf numFmtId="0" fontId="7" fillId="0" borderId="0" xfId="1011" applyFill="1">
      <alignment vertical="center"/>
    </xf>
    <xf numFmtId="0" fontId="31" fillId="0" borderId="0" xfId="1012" applyFont="1" applyFill="1" applyAlignment="1">
      <alignment horizontal="left" vertical="center"/>
    </xf>
    <xf numFmtId="184" fontId="30" fillId="0" borderId="2" xfId="1012" applyNumberFormat="1" applyFont="1" applyFill="1" applyBorder="1" applyAlignment="1">
      <alignment vertical="center" wrapText="1"/>
    </xf>
    <xf numFmtId="0" fontId="30" fillId="0" borderId="2" xfId="1012" applyNumberFormat="1" applyFont="1" applyFill="1" applyBorder="1" applyAlignment="1">
      <alignment horizontal="left" vertical="center"/>
    </xf>
    <xf numFmtId="0" fontId="30" fillId="0" borderId="1" xfId="1012" applyNumberFormat="1" applyFont="1" applyFill="1" applyBorder="1" applyAlignment="1">
      <alignment vertical="center" wrapText="1"/>
    </xf>
    <xf numFmtId="0" fontId="31" fillId="0" borderId="1" xfId="1012" applyFont="1" applyFill="1" applyBorder="1" applyAlignment="1">
      <alignment horizontal="left" vertical="center" wrapText="1"/>
    </xf>
    <xf numFmtId="0" fontId="31" fillId="2" borderId="2" xfId="1012" applyFont="1" applyFill="1" applyBorder="1" applyAlignment="1">
      <alignment horizontal="left" vertical="center"/>
    </xf>
    <xf numFmtId="0" fontId="31" fillId="2" borderId="1" xfId="1012" applyFont="1" applyFill="1" applyBorder="1" applyAlignment="1">
      <alignment horizontal="left" vertical="center" wrapText="1"/>
    </xf>
    <xf numFmtId="0" fontId="31" fillId="0" borderId="2" xfId="1012" applyFont="1" applyFill="1" applyBorder="1" applyAlignment="1">
      <alignment horizontal="left" vertical="top" wrapText="1"/>
    </xf>
    <xf numFmtId="0" fontId="31" fillId="0" borderId="1" xfId="1012" applyNumberFormat="1" applyFont="1" applyFill="1" applyBorder="1" applyAlignment="1">
      <alignment vertical="center" wrapText="1"/>
    </xf>
    <xf numFmtId="0" fontId="30" fillId="0" borderId="2" xfId="1012" applyFont="1" applyFill="1" applyBorder="1" applyAlignment="1">
      <alignment horizontal="distributed" vertical="center"/>
    </xf>
    <xf numFmtId="49" fontId="30" fillId="0" borderId="1" xfId="0" applyNumberFormat="1" applyFont="1" applyFill="1" applyBorder="1" applyAlignment="1" applyProtection="1">
      <alignment horizontal="distributed" vertical="center" wrapText="1"/>
    </xf>
    <xf numFmtId="201" fontId="30" fillId="0" borderId="1" xfId="23" applyNumberFormat="1" applyFont="1" applyFill="1" applyBorder="1" applyAlignment="1" applyProtection="1">
      <alignment horizontal="right" vertical="center" wrapText="1"/>
      <protection locked="0"/>
    </xf>
    <xf numFmtId="184" fontId="30" fillId="0" borderId="1" xfId="1012" applyNumberFormat="1" applyFont="1" applyFill="1" applyBorder="1" applyAlignment="1" applyProtection="1">
      <alignment horizontal="right" vertical="center" wrapText="1"/>
      <protection locked="0"/>
    </xf>
    <xf numFmtId="0" fontId="30" fillId="0" borderId="2" xfId="1012" applyNumberFormat="1" applyFont="1" applyFill="1" applyBorder="1" applyAlignment="1" applyProtection="1">
      <alignment horizontal="left" vertical="center"/>
    </xf>
    <xf numFmtId="0" fontId="30" fillId="0" borderId="1" xfId="1012" applyNumberFormat="1" applyFont="1" applyFill="1" applyBorder="1" applyAlignment="1" applyProtection="1">
      <alignment vertical="center" wrapText="1"/>
    </xf>
    <xf numFmtId="201" fontId="31" fillId="0" borderId="1" xfId="23" applyNumberFormat="1" applyFont="1" applyFill="1" applyBorder="1" applyAlignment="1" applyProtection="1">
      <alignment horizontal="right" vertical="center" wrapText="1"/>
      <protection locked="0"/>
    </xf>
    <xf numFmtId="41" fontId="60" fillId="0" borderId="1" xfId="0" applyNumberFormat="1" applyFont="1" applyFill="1" applyBorder="1" applyAlignment="1" applyProtection="1">
      <alignment horizontal="right" vertical="center"/>
      <protection locked="0"/>
    </xf>
    <xf numFmtId="0" fontId="31" fillId="2" borderId="2" xfId="1011" applyFont="1" applyFill="1" applyBorder="1" applyAlignment="1" applyProtection="1">
      <alignment horizontal="left" vertical="center"/>
    </xf>
    <xf numFmtId="0" fontId="31" fillId="2" borderId="1" xfId="1011" applyFont="1" applyFill="1" applyBorder="1" applyAlignment="1" applyProtection="1">
      <alignment horizontal="left" vertical="center" wrapText="1"/>
    </xf>
    <xf numFmtId="201" fontId="31" fillId="2" borderId="1" xfId="23" applyNumberFormat="1" applyFont="1" applyFill="1" applyBorder="1" applyAlignment="1">
      <alignment horizontal="right" vertical="center" wrapText="1"/>
    </xf>
    <xf numFmtId="0" fontId="45" fillId="0" borderId="2" xfId="1012" applyFont="1" applyFill="1" applyBorder="1" applyAlignment="1">
      <alignment horizontal="distributed" vertical="center"/>
    </xf>
    <xf numFmtId="0" fontId="30" fillId="0" borderId="1" xfId="1012" applyFont="1" applyFill="1" applyBorder="1" applyAlignment="1">
      <alignment horizontal="distributed" vertical="center" wrapText="1" indent="2"/>
    </xf>
    <xf numFmtId="201" fontId="7" fillId="0" borderId="0" xfId="1012" applyNumberFormat="1" applyFill="1">
      <alignment vertical="center"/>
    </xf>
    <xf numFmtId="0" fontId="0" fillId="0" borderId="0" xfId="1012" applyFont="1" applyFill="1">
      <alignment vertical="center"/>
    </xf>
    <xf numFmtId="184" fontId="30" fillId="0" borderId="15" xfId="1012" applyNumberFormat="1" applyFont="1" applyFill="1" applyBorder="1" applyAlignment="1">
      <alignment horizontal="center" vertical="center" wrapText="1"/>
    </xf>
    <xf numFmtId="184" fontId="30" fillId="0" borderId="0" xfId="1012" applyNumberFormat="1" applyFont="1" applyFill="1" applyAlignment="1">
      <alignment horizontal="center" vertical="center" wrapText="1"/>
    </xf>
    <xf numFmtId="201" fontId="31" fillId="0" borderId="1" xfId="1022" applyNumberFormat="1" applyFont="1" applyFill="1" applyBorder="1" applyAlignment="1" applyProtection="1">
      <alignment vertical="center" wrapText="1"/>
    </xf>
    <xf numFmtId="199" fontId="31" fillId="0" borderId="1" xfId="32" applyNumberFormat="1" applyFont="1" applyFill="1" applyBorder="1" applyAlignment="1" applyProtection="1">
      <alignment vertical="center" wrapText="1"/>
      <protection locked="0"/>
    </xf>
    <xf numFmtId="49" fontId="31" fillId="0" borderId="1" xfId="1022" applyNumberFormat="1" applyFont="1" applyFill="1" applyBorder="1" applyAlignment="1" applyProtection="1">
      <alignment horizontal="left" vertical="center" wrapText="1"/>
    </xf>
    <xf numFmtId="41" fontId="61" fillId="0" borderId="1" xfId="23" applyNumberFormat="1" applyFont="1" applyFill="1" applyBorder="1" applyAlignment="1" applyProtection="1">
      <alignment horizontal="right" vertical="center" wrapText="1"/>
      <protection locked="0"/>
    </xf>
    <xf numFmtId="0" fontId="30" fillId="0" borderId="1" xfId="1012" applyFont="1" applyFill="1" applyBorder="1" applyAlignment="1">
      <alignment vertical="center" wrapText="1"/>
    </xf>
    <xf numFmtId="0" fontId="31" fillId="0" borderId="2" xfId="1012" applyNumberFormat="1" applyFont="1" applyFill="1" applyBorder="1" applyAlignment="1">
      <alignment horizontal="left" vertical="center"/>
    </xf>
    <xf numFmtId="0" fontId="31" fillId="0" borderId="1" xfId="1012" applyNumberFormat="1" applyFont="1" applyFill="1" applyBorder="1" applyAlignment="1">
      <alignment horizontal="left" vertical="center" wrapText="1"/>
    </xf>
    <xf numFmtId="0" fontId="31" fillId="0" borderId="2" xfId="1011" applyFont="1" applyFill="1" applyBorder="1" applyAlignment="1">
      <alignment horizontal="left" vertical="center"/>
    </xf>
    <xf numFmtId="41" fontId="62" fillId="0" borderId="1" xfId="23" applyNumberFormat="1" applyFont="1" applyFill="1" applyBorder="1" applyAlignment="1" applyProtection="1">
      <alignment horizontal="right" vertical="center" wrapText="1"/>
      <protection locked="0"/>
    </xf>
    <xf numFmtId="0" fontId="30" fillId="0" borderId="1" xfId="1012" applyNumberFormat="1" applyFont="1" applyFill="1" applyBorder="1" applyAlignment="1">
      <alignment horizontal="left" vertical="center" wrapText="1"/>
    </xf>
    <xf numFmtId="0" fontId="63" fillId="0" borderId="0" xfId="1012" applyFont="1" applyFill="1">
      <alignment vertical="center"/>
    </xf>
    <xf numFmtId="3" fontId="7" fillId="0" borderId="0" xfId="1012" applyNumberFormat="1" applyFill="1">
      <alignment vertical="center"/>
    </xf>
    <xf numFmtId="0" fontId="30" fillId="2" borderId="0" xfId="1012" applyFont="1" applyFill="1" applyAlignment="1" applyProtection="1">
      <alignment horizontal="center" vertical="center" wrapText="1"/>
    </xf>
    <xf numFmtId="0" fontId="31" fillId="2" borderId="0" xfId="1012" applyFont="1" applyFill="1" applyProtection="1">
      <alignment vertical="center"/>
    </xf>
    <xf numFmtId="0" fontId="7" fillId="2" borderId="0" xfId="1011" applyFill="1" applyProtection="1">
      <alignment vertical="center"/>
    </xf>
    <xf numFmtId="184" fontId="7" fillId="2" borderId="0" xfId="1012" applyNumberFormat="1" applyFill="1" applyProtection="1">
      <alignment vertical="center"/>
    </xf>
    <xf numFmtId="0" fontId="64" fillId="2" borderId="0" xfId="1012" applyFont="1" applyFill="1" applyAlignment="1" applyProtection="1">
      <alignment horizontal="left" vertical="center"/>
    </xf>
    <xf numFmtId="0" fontId="31" fillId="0" borderId="0" xfId="1012" applyFont="1" applyFill="1" applyAlignment="1" applyProtection="1">
      <alignment horizontal="left" vertical="center"/>
    </xf>
    <xf numFmtId="0" fontId="51" fillId="0" borderId="0" xfId="1012" applyFont="1" applyFill="1" applyProtection="1">
      <alignment vertical="center"/>
    </xf>
    <xf numFmtId="0" fontId="30" fillId="0" borderId="1" xfId="1012" applyFont="1" applyFill="1" applyBorder="1" applyAlignment="1" applyProtection="1">
      <alignment horizontal="center" vertical="center" wrapText="1"/>
    </xf>
    <xf numFmtId="184" fontId="30" fillId="0" borderId="0" xfId="1012" applyNumberFormat="1" applyFont="1" applyFill="1" applyAlignment="1" applyProtection="1">
      <alignment horizontal="center" vertical="center" wrapText="1"/>
    </xf>
    <xf numFmtId="3" fontId="30" fillId="0" borderId="1" xfId="0" applyNumberFormat="1" applyFont="1" applyFill="1" applyBorder="1" applyAlignment="1" applyProtection="1">
      <alignment horizontal="right" vertical="center"/>
      <protection locked="0"/>
    </xf>
    <xf numFmtId="0" fontId="11" fillId="0" borderId="0" xfId="1011" applyFont="1" applyFill="1" applyAlignment="1" applyProtection="1">
      <alignment horizontal="center" vertical="center"/>
    </xf>
    <xf numFmtId="0" fontId="31" fillId="0" borderId="2" xfId="1012" applyFont="1" applyFill="1" applyBorder="1" applyAlignment="1" applyProtection="1">
      <alignment horizontal="left" vertical="top" wrapText="1"/>
    </xf>
    <xf numFmtId="0" fontId="31" fillId="0" borderId="1" xfId="1012" applyNumberFormat="1" applyFont="1" applyFill="1" applyBorder="1" applyAlignment="1" applyProtection="1">
      <alignment vertical="center" wrapText="1"/>
    </xf>
    <xf numFmtId="0" fontId="30" fillId="0" borderId="2" xfId="1012" applyFont="1" applyFill="1" applyBorder="1" applyAlignment="1" applyProtection="1">
      <alignment horizontal="distributed" vertical="center"/>
    </xf>
    <xf numFmtId="0" fontId="31" fillId="0" borderId="2" xfId="1011" applyFont="1" applyFill="1" applyBorder="1" applyAlignment="1" applyProtection="1">
      <alignment horizontal="left" vertical="center"/>
    </xf>
    <xf numFmtId="0" fontId="45" fillId="0" borderId="2" xfId="1012" applyFont="1" applyFill="1" applyBorder="1" applyAlignment="1" applyProtection="1">
      <alignment horizontal="distributed" vertical="center"/>
    </xf>
    <xf numFmtId="0" fontId="30" fillId="0" borderId="1" xfId="1012" applyNumberFormat="1" applyFont="1" applyFill="1" applyBorder="1" applyAlignment="1" applyProtection="1">
      <alignment horizontal="distributed" vertical="center"/>
    </xf>
    <xf numFmtId="3" fontId="7" fillId="2" borderId="0" xfId="1012" applyNumberFormat="1" applyFill="1" applyProtection="1">
      <alignment vertical="center"/>
    </xf>
    <xf numFmtId="0" fontId="31" fillId="0" borderId="2" xfId="1012" applyFont="1" applyFill="1" applyBorder="1" applyAlignment="1" applyProtection="1" quotePrefix="1">
      <alignment horizontal="left" vertical="center"/>
    </xf>
    <xf numFmtId="0" fontId="31" fillId="2" borderId="2" xfId="1012" applyFont="1" applyFill="1" applyBorder="1" applyAlignment="1" quotePrefix="1">
      <alignment horizontal="left" vertical="center"/>
    </xf>
  </cellXfs>
  <cellStyles count="1334">
    <cellStyle name="常规" xfId="0" builtinId="0"/>
    <cellStyle name="货币[0]" xfId="1" builtinId="7"/>
    <cellStyle name="强调文字颜色 2 3 2" xfId="2"/>
    <cellStyle name="输入" xfId="3" builtinId="20"/>
    <cellStyle name="汇总 6" xfId="4"/>
    <cellStyle name="Accent5 9" xfId="5"/>
    <cellStyle name="货币" xfId="6" builtinId="4"/>
    <cellStyle name="部门 4" xfId="7"/>
    <cellStyle name="_ET_STYLE_NoName_00__Book1_1 2 2 2" xfId="8"/>
    <cellStyle name="20% - 强调文字颜色 3" xfId="9" builtinId="38"/>
    <cellStyle name="百分比 2 8 2" xfId="10"/>
    <cellStyle name="好 3 2 2" xfId="11"/>
    <cellStyle name="args.style" xfId="12"/>
    <cellStyle name="Accent1 5" xfId="13"/>
    <cellStyle name="常规 3 2 3 2" xfId="14"/>
    <cellStyle name="Accent2 - 20% 2" xfId="15"/>
    <cellStyle name="_Book1_2 2" xfId="16"/>
    <cellStyle name="常规 3 4 3" xfId="17"/>
    <cellStyle name="Accent2 - 40%" xfId="18"/>
    <cellStyle name="千位分隔[0]" xfId="19" builtinId="6"/>
    <cellStyle name="常规 26 2" xfId="20"/>
    <cellStyle name="40% - 强调文字颜色 3" xfId="21" builtinId="39"/>
    <cellStyle name="差" xfId="22" builtinId="27"/>
    <cellStyle name="千位分隔" xfId="23" builtinId="3"/>
    <cellStyle name="60% - 强调文字颜色 3" xfId="24" builtinId="40"/>
    <cellStyle name="Accent6 4" xfId="25"/>
    <cellStyle name="好_0605石屏县 2 2" xfId="26"/>
    <cellStyle name="Input [yellow] 4" xfId="27"/>
    <cellStyle name="Accent2 - 60%" xfId="28"/>
    <cellStyle name="日期" xfId="29"/>
    <cellStyle name="60% - 强调文字颜色 6 3 2" xfId="30"/>
    <cellStyle name="超链接" xfId="31" builtinId="8"/>
    <cellStyle name="百分比" xfId="32" builtinId="5"/>
    <cellStyle name="差_Book1 2" xfId="33"/>
    <cellStyle name="Accent4 5" xfId="34"/>
    <cellStyle name="60% - 强调文字颜色 4 2 2 2" xfId="35"/>
    <cellStyle name="已访问的超链接" xfId="36" builtinId="9"/>
    <cellStyle name="注释" xfId="37" builtinId="10"/>
    <cellStyle name="60% - 强调文字颜色 2 3" xfId="38"/>
    <cellStyle name="_ET_STYLE_NoName_00__Sheet3" xfId="39"/>
    <cellStyle name="Accent6 3" xfId="40"/>
    <cellStyle name="Accent5 - 60% 2 2"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解释性文本" xfId="51" builtinId="53"/>
    <cellStyle name="标题 1 5 2" xfId="52"/>
    <cellStyle name="Accent1 - 60% 2 2" xfId="53"/>
    <cellStyle name="百分比 4" xfId="54"/>
    <cellStyle name="标题 1" xfId="55" builtinId="16"/>
    <cellStyle name="百分比 5" xfId="56"/>
    <cellStyle name="差 7" xfId="57"/>
    <cellStyle name="0,0_x000d__x000a_NA_x000d__x000a_" xfId="58"/>
    <cellStyle name="60% - 强调文字颜色 2 2 2 2" xfId="59"/>
    <cellStyle name="标题 2" xfId="60" builtinId="17"/>
    <cellStyle name="Accent6 2" xfId="61"/>
    <cellStyle name="60% - 强调文字颜色 1" xfId="62" builtinId="32"/>
    <cellStyle name="Accent4 2 2" xfId="63"/>
    <cellStyle name="百分比 6" xfId="64"/>
    <cellStyle name="标题 3" xfId="65" builtinId="18"/>
    <cellStyle name="Accent6 5" xfId="66"/>
    <cellStyle name="60% - 强调文字颜色 4" xfId="67" builtinId="44"/>
    <cellStyle name="输出" xfId="68" builtinId="21"/>
    <cellStyle name="计算" xfId="69" builtinId="22"/>
    <cellStyle name="40% - 强调文字颜色 4 2" xfId="70"/>
    <cellStyle name="检查单元格" xfId="71" builtinId="23"/>
    <cellStyle name="20% - 强调文字颜色 6" xfId="72" builtinId="50"/>
    <cellStyle name="强调文字颜色 2" xfId="73" builtinId="33"/>
    <cellStyle name="常规 2 2 2 5" xfId="74"/>
    <cellStyle name="PSHeading 4" xfId="75"/>
    <cellStyle name="链接单元格" xfId="76" builtinId="24"/>
    <cellStyle name="60% - 强调文字颜色 4 2 3" xfId="77"/>
    <cellStyle name="汇总" xfId="78" builtinId="25"/>
    <cellStyle name="好" xfId="79" builtinId="26"/>
    <cellStyle name="20% - 强调文字颜色 3 3" xfId="80"/>
    <cellStyle name="适中" xfId="81" builtinId="28"/>
    <cellStyle name="20% - 强调文字颜色 5" xfId="82" builtinId="46"/>
    <cellStyle name="强调文字颜色 1" xfId="83" builtinId="29"/>
    <cellStyle name="常规 2 2 2 4" xfId="84"/>
    <cellStyle name="编号 3 2" xfId="85"/>
    <cellStyle name="20% - 强调文字颜色 1" xfId="86" builtinId="30"/>
    <cellStyle name="Accent6 - 20% 2 2" xfId="87"/>
    <cellStyle name="40% - 强调文字颜色 1" xfId="88" builtinId="31"/>
    <cellStyle name="20% - 强调文字颜色 2" xfId="89" builtinId="34"/>
    <cellStyle name="40% - 强调文字颜色 2" xfId="90" builtinId="35"/>
    <cellStyle name="Accent2 - 40% 2" xfId="91"/>
    <cellStyle name="强调文字颜色 3" xfId="92" builtinId="37"/>
    <cellStyle name="PSChar" xfId="93"/>
    <cellStyle name="好_2008年地州对账表(国库资金）" xfId="94"/>
    <cellStyle name="Accent2 - 40% 3" xfId="95"/>
    <cellStyle name="强调文字颜色 4" xfId="96" builtinId="41"/>
    <cellStyle name="20% - 强调文字颜色 4" xfId="97" builtinId="42"/>
    <cellStyle name="40% - 强调文字颜色 4" xfId="98" builtinId="43"/>
    <cellStyle name="强调文字颜色 5" xfId="99" builtinId="45"/>
    <cellStyle name="60% - 强调文字颜色 5 2 2 2" xfId="100"/>
    <cellStyle name="40% - 强调文字颜色 5" xfId="101" builtinId="47"/>
    <cellStyle name="标题 1 4 2" xfId="102"/>
    <cellStyle name="Accent6 6" xfId="103"/>
    <cellStyle name="60% - 强调文字颜色 5" xfId="104" builtinId="48"/>
    <cellStyle name="强调文字颜色 6" xfId="105" builtinId="49"/>
    <cellStyle name="_弱电系统设备配置报价清单" xfId="106"/>
    <cellStyle name="40% - 强调文字颜色 6" xfId="107" builtinId="51"/>
    <cellStyle name="标题 1 4 3" xfId="108"/>
    <cellStyle name="Accent6 7" xfId="109"/>
    <cellStyle name="60% - 强调文字颜色 6" xfId="110" builtinId="52"/>
    <cellStyle name="常规 2 12 2" xfId="111"/>
    <cellStyle name="Accent2 - 20% 3" xfId="112"/>
    <cellStyle name="_Book1_2 3" xfId="113"/>
    <cellStyle name="_ET_STYLE_NoName_00__Book1" xfId="114"/>
    <cellStyle name="_ET_STYLE_NoName_00_" xfId="115"/>
    <cellStyle name="_Book1_1" xfId="116"/>
    <cellStyle name="_20100326高清市院遂宁检察院1080P配置清单26日改" xfId="117"/>
    <cellStyle name="Accent2 - 20% 2 2" xfId="118"/>
    <cellStyle name="百分比 2 2 4" xfId="119"/>
    <cellStyle name="_Book1_2 2 2" xfId="120"/>
    <cellStyle name="百分比 2 2 5" xfId="121"/>
    <cellStyle name="百分比 2 10 2" xfId="122"/>
    <cellStyle name="_Book1_2 2 3" xfId="123"/>
    <cellStyle name="百分比 2 2 4 2" xfId="124"/>
    <cellStyle name="_Book1_2 2 2 2" xfId="125"/>
    <cellStyle name="_Book1_3 2" xfId="126"/>
    <cellStyle name="常规 2 7 2" xfId="127"/>
    <cellStyle name="_Book1" xfId="128"/>
    <cellStyle name="常规 3 2 3" xfId="129"/>
    <cellStyle name="Accent2 - 20%" xfId="130"/>
    <cellStyle name="_Book1_2" xfId="131"/>
    <cellStyle name="百分比 2 3 4" xfId="132"/>
    <cellStyle name="_Book1_2 3 2" xfId="133"/>
    <cellStyle name="_Book1_2 4" xfId="134"/>
    <cellStyle name="超级链接 2" xfId="135"/>
    <cellStyle name="Accent1 4 2" xfId="136"/>
    <cellStyle name="_Book1_3" xfId="137"/>
    <cellStyle name="Accent5 - 60% 3" xfId="138"/>
    <cellStyle name="_ET_STYLE_NoName_00__Book1_1" xfId="139"/>
    <cellStyle name="_ET_STYLE_NoName_00__Book1_1 2" xfId="140"/>
    <cellStyle name="_ET_STYLE_NoName_00__Book1_1 2 2" xfId="141"/>
    <cellStyle name="_ET_STYLE_NoName_00__Book1_1 2 3" xfId="142"/>
    <cellStyle name="标题 2 2 2 2" xfId="143"/>
    <cellStyle name="Percent [2]" xfId="144"/>
    <cellStyle name="百分比 2 7 2" xfId="145"/>
    <cellStyle name="_ET_STYLE_NoName_00__Book1_1 3" xfId="146"/>
    <cellStyle name="超级链接" xfId="147"/>
    <cellStyle name="Accent1 4" xfId="148"/>
    <cellStyle name="_ET_STYLE_NoName_00__Book1_1 3 2" xfId="149"/>
    <cellStyle name="_ET_STYLE_NoName_00__Book1_1 4" xfId="150"/>
    <cellStyle name="Accent5 4" xfId="151"/>
    <cellStyle name="_关闭破产企业已移交地方管理中小学校退休教师情况明细表(1)"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60% - 强调文字颜色 3 2 2 2" xfId="161"/>
    <cellStyle name="20% - 强调文字颜色 2 3" xfId="162"/>
    <cellStyle name="常规 3 2 5" xfId="163"/>
    <cellStyle name="20% - 强调文字颜色 3 2" xfId="164"/>
    <cellStyle name="20% - 强调文字颜色 3 2 2" xfId="165"/>
    <cellStyle name="Mon閠aire_!!!GO" xfId="166"/>
    <cellStyle name="常规 3 3 5" xfId="167"/>
    <cellStyle name="20% - 强调文字颜色 4 2" xfId="168"/>
    <cellStyle name="常规 3 3 5 2" xfId="169"/>
    <cellStyle name="20% - 强调文字颜色 4 2 2" xfId="170"/>
    <cellStyle name="Accent6 - 60% 2 2" xfId="171"/>
    <cellStyle name="常规 3 3 6" xfId="172"/>
    <cellStyle name="20% - 强调文字颜色 4 3"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Accent1" xfId="183"/>
    <cellStyle name="常规 9 2" xfId="184"/>
    <cellStyle name="40% - 强调文字颜色 1 3"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Accent6 - 20% 2" xfId="193"/>
    <cellStyle name="40% - 强调文字颜色 4 3" xfId="194"/>
    <cellStyle name="好 2 3" xfId="195"/>
    <cellStyle name="40% - 强调文字颜色 5 2" xfId="196"/>
    <cellStyle name="60% - 强调文字颜色 4 3" xfId="197"/>
    <cellStyle name="40% - 强调文字颜色 5 2 2" xfId="198"/>
    <cellStyle name="好 2 4" xfId="199"/>
    <cellStyle name="40% - 强调文字颜色 5 3" xfId="200"/>
    <cellStyle name="标题 2 2 4" xfId="201"/>
    <cellStyle name="适中 2 2" xfId="202"/>
    <cellStyle name="百分比 2 9" xfId="203"/>
    <cellStyle name="好 3 3" xfId="204"/>
    <cellStyle name="40% - 强调文字颜色 6 2" xfId="205"/>
    <cellStyle name="适中 2 2 2" xfId="206"/>
    <cellStyle name="百分比 2 9 2" xfId="207"/>
    <cellStyle name="Accent2 5" xfId="208"/>
    <cellStyle name="40% - 强调文字颜色 6 2 2" xfId="209"/>
    <cellStyle name="好 3 4" xfId="210"/>
    <cellStyle name="40% - 强调文字颜色 6 3" xfId="211"/>
    <cellStyle name="输出 3 4" xfId="212"/>
    <cellStyle name="Accent6 2 2" xfId="213"/>
    <cellStyle name="60% - 强调文字颜色 1 2" xfId="214"/>
    <cellStyle name="60% - 强调文字颜色 1 2 2" xfId="215"/>
    <cellStyle name="好 7" xfId="216"/>
    <cellStyle name="标题 3 2 4" xfId="217"/>
    <cellStyle name="60% - 强调文字颜色 1 2 2 2" xfId="218"/>
    <cellStyle name="百分比 2 3 4 2" xfId="219"/>
    <cellStyle name="60% - 强调文字颜色 1 2 3" xfId="220"/>
    <cellStyle name="60% - 强调文字颜色 1 3" xfId="221"/>
    <cellStyle name="60% - 强调文字颜色 1 3 2" xfId="222"/>
    <cellStyle name="输出 4 4" xfId="223"/>
    <cellStyle name="常规 5" xfId="224"/>
    <cellStyle name="Accent6 3 2" xfId="225"/>
    <cellStyle name="60% - 强调文字颜色 2 2" xfId="226"/>
    <cellStyle name="Accent6 - 60%" xfId="227"/>
    <cellStyle name="60% - 强调文字颜色 2 2 3" xfId="228"/>
    <cellStyle name="注释 2" xfId="229"/>
    <cellStyle name="60% - 强调文字颜色 2 3 2" xfId="230"/>
    <cellStyle name="Accent6 4 2" xfId="231"/>
    <cellStyle name="60% - 强调文字颜色 3 2" xfId="232"/>
    <cellStyle name="60% - 强调文字颜色 3 2 2" xfId="233"/>
    <cellStyle name="60% - 强调文字颜色 3 2 3" xfId="234"/>
    <cellStyle name="Accent5 - 40% 2" xfId="235"/>
    <cellStyle name="60% - 强调文字颜色 3 3" xfId="236"/>
    <cellStyle name="Accent5 - 40% 2 2" xfId="237"/>
    <cellStyle name="60% - 强调文字颜色 3 3 2" xfId="238"/>
    <cellStyle name="Accent6 5 2" xfId="239"/>
    <cellStyle name="60% - 强调文字颜色 4 2" xfId="240"/>
    <cellStyle name="60% - 强调文字颜色 4 2 2" xfId="241"/>
    <cellStyle name="常规 20" xfId="242"/>
    <cellStyle name="常规 15" xfId="243"/>
    <cellStyle name="60% - 强调文字颜色 4 3 2" xfId="244"/>
    <cellStyle name="标题 1 4 2 2" xfId="245"/>
    <cellStyle name="60% - 强调文字颜色 5 2" xfId="246"/>
    <cellStyle name="60% - 强调文字颜色 5 2 2" xfId="247"/>
    <cellStyle name="百分比 2 10" xfId="248"/>
    <cellStyle name="60% - 强调文字颜色 5 2 3" xfId="249"/>
    <cellStyle name="60% - 强调文字颜色 5 3" xfId="250"/>
    <cellStyle name="RowLevel_0" xfId="251"/>
    <cellStyle name="60% - 强调文字颜色 5 3 2" xfId="252"/>
    <cellStyle name="60% - 强调文字颜色 6 2" xfId="253"/>
    <cellStyle name="强调文字颜色 5 2 3" xfId="254"/>
    <cellStyle name="Header2" xfId="255"/>
    <cellStyle name="60% - 强调文字颜色 6 2 2" xfId="256"/>
    <cellStyle name="Header2 2" xfId="257"/>
    <cellStyle name="60% - 强调文字颜色 6 2 2 2" xfId="258"/>
    <cellStyle name="60% - 强调文字颜色 6 2 3" xfId="259"/>
    <cellStyle name="60% - 强调文字颜色 6 3" xfId="260"/>
    <cellStyle name="6mal" xfId="261"/>
    <cellStyle name="Accent4 9" xfId="262"/>
    <cellStyle name="强调文字颜色 2 2 2" xfId="263"/>
    <cellStyle name="Accent1 - 20%" xfId="264"/>
    <cellStyle name="Accent5 - 20%" xfId="265"/>
    <cellStyle name="Accent1 - 20% 2 2" xfId="266"/>
    <cellStyle name="Accent1 - 20% 3" xfId="267"/>
    <cellStyle name="标题 6 2 2" xfId="268"/>
    <cellStyle name="Accent6 9" xfId="269"/>
    <cellStyle name="Accent1 - 40%" xfId="270"/>
    <cellStyle name="Accent1 - 40% 2" xfId="271"/>
    <cellStyle name="Accent1 - 40% 2 2" xfId="272"/>
    <cellStyle name="PSHeading 3 2" xfId="273"/>
    <cellStyle name="Accent1 - 40% 3" xfId="274"/>
    <cellStyle name="Accent1 - 60%" xfId="275"/>
    <cellStyle name="标题 1 5" xfId="276"/>
    <cellStyle name="Accent1 - 60% 2" xfId="277"/>
    <cellStyle name="标题 1 6" xfId="278"/>
    <cellStyle name="Accent1 - 60% 3" xfId="279"/>
    <cellStyle name="Accent1 2" xfId="280"/>
    <cellStyle name="Date 3" xfId="281"/>
    <cellStyle name="Accent1 2 2" xfId="282"/>
    <cellStyle name="Currency [0]_!!!GO" xfId="283"/>
    <cellStyle name="Accent1 3" xfId="284"/>
    <cellStyle name="Accent1 3 2" xfId="285"/>
    <cellStyle name="Accent1 5 2" xfId="286"/>
    <cellStyle name="sstot" xfId="287"/>
    <cellStyle name="常规 2 2 3 2" xfId="288"/>
    <cellStyle name="Accent1 6" xfId="289"/>
    <cellStyle name="常规 2 2 3 3" xfId="290"/>
    <cellStyle name="Accent1 7" xfId="291"/>
    <cellStyle name="常规 2 2 3 4" xfId="292"/>
    <cellStyle name="差_1110洱源 2" xfId="293"/>
    <cellStyle name="Accent1 8" xfId="294"/>
    <cellStyle name="差_1110洱源 3" xfId="295"/>
    <cellStyle name="Accent1 9" xfId="296"/>
    <cellStyle name="强调文字颜色 5 2 2 2" xfId="297"/>
    <cellStyle name="Header1 2" xfId="298"/>
    <cellStyle name="Accent2" xfId="299"/>
    <cellStyle name="输入 2 4" xfId="300"/>
    <cellStyle name="Accent2 - 40% 2 2" xfId="301"/>
    <cellStyle name="Accent2 - 60% 2" xfId="302"/>
    <cellStyle name="Accent5 - 40% 3" xfId="303"/>
    <cellStyle name="Accent2 - 60% 2 2" xfId="304"/>
    <cellStyle name="Accent2 - 60% 3" xfId="305"/>
    <cellStyle name="Accent2 2" xfId="306"/>
    <cellStyle name="t" xfId="307"/>
    <cellStyle name="Accent2 2 2" xfId="308"/>
    <cellStyle name="Accent2 3" xfId="309"/>
    <cellStyle name="Accent2 3 2" xfId="310"/>
    <cellStyle name="Accent2 4" xfId="311"/>
    <cellStyle name="Accent2 4 2" xfId="312"/>
    <cellStyle name="百分比 2 9 2 2" xfId="313"/>
    <cellStyle name="Accent2 5 2" xfId="314"/>
    <cellStyle name="常规 2 2 11" xfId="315"/>
    <cellStyle name="百分比 2 9 3" xfId="316"/>
    <cellStyle name="Date" xfId="317"/>
    <cellStyle name="常规 2 2 4 2" xfId="318"/>
    <cellStyle name="Accent2 6" xfId="319"/>
    <cellStyle name="Accent2 7" xfId="320"/>
    <cellStyle name="Accent2 8" xfId="321"/>
    <cellStyle name="Accent2 9" xfId="322"/>
    <cellStyle name="Accent3" xfId="323"/>
    <cellStyle name="Milliers_!!!GO" xfId="324"/>
    <cellStyle name="Accent5 2" xfId="325"/>
    <cellStyle name="Accent3 - 20%" xfId="326"/>
    <cellStyle name="标题 1 3" xfId="327"/>
    <cellStyle name="常规 2 2 7" xfId="328"/>
    <cellStyle name="百分比 4 3" xfId="329"/>
    <cellStyle name="Accent5 2 2" xfId="330"/>
    <cellStyle name="Accent3 - 20% 2" xfId="331"/>
    <cellStyle name="标题 1 3 2" xfId="332"/>
    <cellStyle name="汇总 3" xfId="333"/>
    <cellStyle name="Accent5 6" xfId="334"/>
    <cellStyle name="Accent3 - 20% 2 2" xfId="335"/>
    <cellStyle name="标题 1 4" xfId="336"/>
    <cellStyle name="Accent3 - 20% 3" xfId="337"/>
    <cellStyle name="Mon閠aire [0]_!!!GO" xfId="338"/>
    <cellStyle name="Accent4 3 2" xfId="339"/>
    <cellStyle name="Accent3 - 40%" xfId="340"/>
    <cellStyle name="Accent3 - 40% 2" xfId="341"/>
    <cellStyle name="Accent3 - 40% 2 2" xfId="342"/>
    <cellStyle name="Accent4 - 60%" xfId="343"/>
    <cellStyle name="捠壿 [0.00]_Region Orders (2)" xfId="344"/>
    <cellStyle name="常规 15 2 2" xfId="345"/>
    <cellStyle name="百分比 2 6 2" xfId="346"/>
    <cellStyle name="Accent3 - 40% 3" xfId="347"/>
    <cellStyle name="Accent4 5 2" xfId="348"/>
    <cellStyle name="Accent3 - 60%" xfId="349"/>
    <cellStyle name="好_M01-1 3" xfId="350"/>
    <cellStyle name="Accent3 - 60% 2" xfId="351"/>
    <cellStyle name="编号" xfId="352"/>
    <cellStyle name="Accent3 - 60% 2 2" xfId="353"/>
    <cellStyle name="Accent3 - 60% 3" xfId="354"/>
    <cellStyle name="Accent3 2" xfId="355"/>
    <cellStyle name="comma zerodec" xfId="356"/>
    <cellStyle name="Accent3 2 2" xfId="357"/>
    <cellStyle name="Accent3 3" xfId="358"/>
    <cellStyle name="Accent3 3 2" xfId="359"/>
    <cellStyle name="Accent3 4" xfId="360"/>
    <cellStyle name="Accent3 5" xfId="361"/>
    <cellStyle name="Accent3 5 2" xfId="362"/>
    <cellStyle name="Moneda_96 Risk" xfId="363"/>
    <cellStyle name="常规 2 2 5 2" xfId="364"/>
    <cellStyle name="Accent3 6" xfId="365"/>
    <cellStyle name="Accent3 7" xfId="366"/>
    <cellStyle name="Accent3 8" xfId="367"/>
    <cellStyle name="百分比 2" xfId="368"/>
    <cellStyle name="Accent3 9" xfId="369"/>
    <cellStyle name="Accent4" xfId="370"/>
    <cellStyle name="百分比 2 2 2" xfId="371"/>
    <cellStyle name="Accent4 - 20%" xfId="372"/>
    <cellStyle name="百分比 2 2 2 2" xfId="373"/>
    <cellStyle name="Accent4 - 20% 2" xfId="374"/>
    <cellStyle name="百分比 2 2 2 2 2" xfId="375"/>
    <cellStyle name="Accent4 - 20% 2 2" xfId="376"/>
    <cellStyle name="强调 2 2" xfId="377"/>
    <cellStyle name="百分比 2 2 2 3" xfId="378"/>
    <cellStyle name="Accent4 - 20% 3" xfId="379"/>
    <cellStyle name="百分比 2 4 2" xfId="380"/>
    <cellStyle name="Accent4 - 40%" xfId="381"/>
    <cellStyle name="百分比 2 4 2 2" xfId="382"/>
    <cellStyle name="Accent6 - 40%" xfId="383"/>
    <cellStyle name="Accent4 - 40% 2" xfId="384"/>
    <cellStyle name="商品名称 4" xfId="385"/>
    <cellStyle name="Accent6 - 40% 2" xfId="386"/>
    <cellStyle name="Accent4 - 40% 2 2" xfId="387"/>
    <cellStyle name="Accent4 - 40% 3" xfId="388"/>
    <cellStyle name="Accent4 - 60% 2" xfId="389"/>
    <cellStyle name="Accent4 - 60% 2 2" xfId="390"/>
    <cellStyle name="Accent4 - 60% 3" xfId="391"/>
    <cellStyle name="PSSpacer" xfId="392"/>
    <cellStyle name="Accent6" xfId="393"/>
    <cellStyle name="Accent4 2" xfId="394"/>
    <cellStyle name="New Times Roman" xfId="395"/>
    <cellStyle name="Accent4 3" xfId="396"/>
    <cellStyle name="Accent4 4" xfId="397"/>
    <cellStyle name="Accent4 4 2" xfId="398"/>
    <cellStyle name="PSHeading 5" xfId="399"/>
    <cellStyle name="标题 1 2 2" xfId="400"/>
    <cellStyle name="常规 2 2 6 2" xfId="401"/>
    <cellStyle name="Accent4 6" xfId="402"/>
    <cellStyle name="百分比 4 2 2" xfId="403"/>
    <cellStyle name="标题 1 2 3" xfId="404"/>
    <cellStyle name="Accent4 7" xfId="405"/>
    <cellStyle name="标题 1 2 4" xfId="406"/>
    <cellStyle name="Accent4 8" xfId="407"/>
    <cellStyle name="Accent5" xfId="408"/>
    <cellStyle name="Accent5 - 20% 2" xfId="409"/>
    <cellStyle name="Accent5 - 20% 2 2" xfId="410"/>
    <cellStyle name="Input [yellow] 2 2 2" xfId="411"/>
    <cellStyle name="Accent5 - 20% 3" xfId="412"/>
    <cellStyle name="Accent5 - 40%" xfId="413"/>
    <cellStyle name="标题 2 3 3" xfId="414"/>
    <cellStyle name="Accent5 - 60%" xfId="415"/>
    <cellStyle name="Accent5 - 60% 2" xfId="416"/>
    <cellStyle name="Category" xfId="417"/>
    <cellStyle name="Accent5 3" xfId="418"/>
    <cellStyle name="标题 2 3" xfId="419"/>
    <cellStyle name="Category 2" xfId="420"/>
    <cellStyle name="Accent5 3 2" xfId="421"/>
    <cellStyle name="标题 3 3" xfId="422"/>
    <cellStyle name="Comma [0]_!!!GO" xfId="423"/>
    <cellStyle name="Accent5 4 2" xfId="424"/>
    <cellStyle name="汇总 2" xfId="425"/>
    <cellStyle name="Accent5 5" xfId="426"/>
    <cellStyle name="汇总 2 2" xfId="427"/>
    <cellStyle name="Accent5 5 2" xfId="428"/>
    <cellStyle name="标题 1 3 3" xfId="429"/>
    <cellStyle name="汇总 4" xfId="430"/>
    <cellStyle name="Accent5 7" xfId="431"/>
    <cellStyle name="标题 1 3 4" xfId="432"/>
    <cellStyle name="百分比 2 3 2 2 2" xfId="433"/>
    <cellStyle name="汇总 5" xfId="434"/>
    <cellStyle name="Accent5 8" xfId="435"/>
    <cellStyle name="Accent6 - 20%" xfId="436"/>
    <cellStyle name="Accent6 - 40% 2 2" xfId="437"/>
    <cellStyle name="ColLevel_0" xfId="438"/>
    <cellStyle name="Accent6 - 40% 3" xfId="439"/>
    <cellStyle name="Accent6 - 60% 2" xfId="440"/>
    <cellStyle name="Accent6 - 60% 3" xfId="441"/>
    <cellStyle name="标题 1 4 4" xfId="442"/>
    <cellStyle name="Accent6 8" xfId="443"/>
    <cellStyle name="百分比 2 4 3" xfId="444"/>
    <cellStyle name="Comma_!!!GO" xfId="445"/>
    <cellStyle name="分级显示列_1_Book1" xfId="446"/>
    <cellStyle name="标题 3 3 2" xfId="447"/>
    <cellStyle name="Currency_!!!GO" xfId="448"/>
    <cellStyle name="标题 2 3 4" xfId="449"/>
    <cellStyle name="Currency1" xfId="450"/>
    <cellStyle name="Date 2" xfId="451"/>
    <cellStyle name="Date 2 2" xfId="452"/>
    <cellStyle name="Dollar (zero dec)" xfId="453"/>
    <cellStyle name="标题 2 2" xfId="454"/>
    <cellStyle name="常规 2 3 6" xfId="455"/>
    <cellStyle name="百分比 5 2" xfId="456"/>
    <cellStyle name="Grey"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数量 3" xfId="478"/>
    <cellStyle name="标题 1 2 2 2" xfId="479"/>
    <cellStyle name="Month" xfId="480"/>
    <cellStyle name="Month 2" xfId="481"/>
    <cellStyle name="百分比 10" xfId="482"/>
    <cellStyle name="PSHeading 2" xfId="483"/>
    <cellStyle name="no dec" xfId="484"/>
    <cellStyle name="PSHeading 2 2" xfId="485"/>
    <cellStyle name="no dec 2" xfId="486"/>
    <cellStyle name="PSHeading 2 2 2" xfId="487"/>
    <cellStyle name="no dec 2 2" xfId="488"/>
    <cellStyle name="百分比 3 3 2" xfId="489"/>
    <cellStyle name="PSHeading 2 3" xfId="490"/>
    <cellStyle name="no dec 3" xfId="491"/>
    <cellStyle name="Normal - Style1" xfId="492"/>
    <cellStyle name="百分比 2 5 2" xfId="493"/>
    <cellStyle name="Normal_!!!GO" xfId="494"/>
    <cellStyle name="PSInt" xfId="495"/>
    <cellStyle name="per.style" xfId="496"/>
    <cellStyle name="常规 2 3 4" xfId="497"/>
    <cellStyle name="t_HVAC Equipment (3)" xfId="498"/>
    <cellStyle name="Percent [2] 2" xfId="499"/>
    <cellStyle name="Percent_!!!GO" xfId="500"/>
    <cellStyle name="百分比 8" xfId="501"/>
    <cellStyle name="Pourcentage_pldt" xfId="502"/>
    <cellStyle name="PSChar 2" xfId="503"/>
    <cellStyle name="编号 2 2" xfId="504"/>
    <cellStyle name="PSHeading 3 3" xfId="505"/>
    <cellStyle name="PSDate" xfId="506"/>
    <cellStyle name="编号 2 2 2" xfId="507"/>
    <cellStyle name="PSDate 2" xfId="508"/>
    <cellStyle name="PSDec" xfId="509"/>
    <cellStyle name="编号 4" xfId="510"/>
    <cellStyle name="常规 10" xfId="511"/>
    <cellStyle name="PSDec 2"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常规 2 3 4 2" xfId="522"/>
    <cellStyle name="t_HVAC Equipment (3) 2" xfId="523"/>
    <cellStyle name="百分比 2 11" xfId="524"/>
    <cellStyle name="千位分隔 2 2" xfId="525"/>
    <cellStyle name="百分比 2 3 5"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常规_Sheet3" xfId="535"/>
    <cellStyle name="百分比 2 3 2"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常规 15 2" xfId="545"/>
    <cellStyle name="百分比 2 6" xfId="546"/>
    <cellStyle name="标题 2 2 2" xfId="547"/>
    <cellStyle name="常规 15 3" xfId="548"/>
    <cellStyle name="百分比 2 7"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常规 2 2 6" xfId="559"/>
    <cellStyle name="百分比 4 2"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好 5 2" xfId="577"/>
    <cellStyle name="标题 3 2 2 2" xfId="578"/>
    <cellStyle name="标题 2 4 3" xfId="579"/>
    <cellStyle name="标题 2 4 4" xfId="580"/>
    <cellStyle name="标题 2 5" xfId="581"/>
    <cellStyle name="标题 2 7" xfId="582"/>
    <cellStyle name="标题 2 5 2" xfId="583"/>
    <cellStyle name="标题 2 5 3" xfId="584"/>
    <cellStyle name="标题 2 6" xfId="585"/>
    <cellStyle name="好 5" xfId="586"/>
    <cellStyle name="标题 3 2 2" xfId="587"/>
    <cellStyle name="好 6" xfId="588"/>
    <cellStyle name="标题 3 2 3"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数量 2 2 2" xfId="602"/>
    <cellStyle name="标题 3 7" xfId="603"/>
    <cellStyle name="千位分隔 3" xfId="604"/>
    <cellStyle name="标题 4 2" xfId="605"/>
    <cellStyle name="千位分隔 3 2" xfId="606"/>
    <cellStyle name="标题 4 2 2" xfId="607"/>
    <cellStyle name="千位分隔 3 2 2" xfId="608"/>
    <cellStyle name="标题 4 2 2 2" xfId="609"/>
    <cellStyle name="千位分隔 3 3" xfId="610"/>
    <cellStyle name="标题 4 2 3" xfId="611"/>
    <cellStyle name="标题 4 2 4" xfId="612"/>
    <cellStyle name="千位分隔 4" xfId="613"/>
    <cellStyle name="标题 4 3" xfId="614"/>
    <cellStyle name="千位分隔 4 2" xfId="615"/>
    <cellStyle name="标题 4 3 2" xfId="616"/>
    <cellStyle name="标题 4 3 2 2" xfId="617"/>
    <cellStyle name="标题 4 3 3" xfId="618"/>
    <cellStyle name="标题 4 3 4" xfId="619"/>
    <cellStyle name="千位分隔 5" xfId="620"/>
    <cellStyle name="标题 4 4" xfId="621"/>
    <cellStyle name="千位分隔 5 2" xfId="622"/>
    <cellStyle name="标题 4 4 2" xfId="623"/>
    <cellStyle name="标题 4 4 2 2" xfId="624"/>
    <cellStyle name="标题 4 4 3" xfId="625"/>
    <cellStyle name="标题 4 4 4" xfId="626"/>
    <cellStyle name="千位分隔 6" xfId="627"/>
    <cellStyle name="标题 4 5" xfId="628"/>
    <cellStyle name="千位分隔 6 2" xfId="629"/>
    <cellStyle name="标题 4 5 2" xfId="630"/>
    <cellStyle name="标题 4 5 3" xfId="631"/>
    <cellStyle name="千位分隔 7" xfId="632"/>
    <cellStyle name="标题 4 6" xfId="633"/>
    <cellStyle name="千位分隔 8" xfId="634"/>
    <cellStyle name="标题 4 7"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常规 2 7" xfId="651"/>
    <cellStyle name="标题 8 2" xfId="652"/>
    <cellStyle name="输入 2" xfId="653"/>
    <cellStyle name="常规 2 8" xfId="654"/>
    <cellStyle name="标题 8 3" xfId="655"/>
    <cellStyle name="标题 9" xfId="656"/>
    <cellStyle name="标题1" xfId="657"/>
    <cellStyle name="标题1 2" xfId="658"/>
    <cellStyle name="标题1 2 2" xfId="659"/>
    <cellStyle name="标题1 2 2 2" xfId="660"/>
    <cellStyle name="差 5 2" xfId="661"/>
    <cellStyle name="标题1 2 3"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解释性文本 5" xfId="675"/>
    <cellStyle name="差 2" xfId="676"/>
    <cellStyle name="解释性文本 5 2" xfId="677"/>
    <cellStyle name="差 2 2" xfId="678"/>
    <cellStyle name="差 2 2 2" xfId="679"/>
    <cellStyle name="解释性文本 5 3" xfId="680"/>
    <cellStyle name="差 2 3" xfId="681"/>
    <cellStyle name="差 2 4" xfId="682"/>
    <cellStyle name="解释性文本 6" xfId="683"/>
    <cellStyle name="差 3" xfId="684"/>
    <cellStyle name="差 3 2" xfId="685"/>
    <cellStyle name="差 3 2 2" xfId="686"/>
    <cellStyle name="差 3 3" xfId="687"/>
    <cellStyle name="差 3 4" xfId="688"/>
    <cellStyle name="解释性文本 7" xfId="689"/>
    <cellStyle name="差 4" xfId="690"/>
    <cellStyle name="差 4 2" xfId="691"/>
    <cellStyle name="差 4 2 2" xfId="692"/>
    <cellStyle name="差 4 3" xfId="693"/>
    <cellStyle name="差 4 4" xfId="694"/>
    <cellStyle name="差 5" xfId="695"/>
    <cellStyle name="差 5 3" xfId="696"/>
    <cellStyle name="差_0502通海县 2 2" xfId="697"/>
    <cellStyle name="差 6"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常规 28" xfId="721"/>
    <cellStyle name="差_2008年地州对账表(国库资金）" xfId="722"/>
    <cellStyle name="差_2008年地州对账表(国库资金） 2" xfId="723"/>
    <cellStyle name="适中 3" xfId="724"/>
    <cellStyle name="差_2008年地州对账表(国库资金） 2 2" xfId="725"/>
    <cellStyle name="差_2008年地州对账表(国库资金） 3" xfId="726"/>
    <cellStyle name="差_Book1" xfId="727"/>
    <cellStyle name="差_M01-1" xfId="728"/>
    <cellStyle name="昗弨_Pacific Region P&amp;L" xfId="729"/>
    <cellStyle name="差_M01-1 2" xfId="730"/>
    <cellStyle name="差_M01-1 2 2" xfId="731"/>
    <cellStyle name="差_M01-1 3" xfId="732"/>
    <cellStyle name="常规 10 2" xfId="733"/>
    <cellStyle name="常规 10 2 2" xfId="734"/>
    <cellStyle name="常规 10 2 2 2" xfId="735"/>
    <cellStyle name="汇总 6 2" xfId="736"/>
    <cellStyle name="常规 10 2 3"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链接单元格 3 2 2" xfId="747"/>
    <cellStyle name="常规 11 4" xfId="748"/>
    <cellStyle name="好 4 2" xfId="749"/>
    <cellStyle name="常规 12" xfId="750"/>
    <cellStyle name="好 4 2 2" xfId="751"/>
    <cellStyle name="常规 12 2" xfId="752"/>
    <cellStyle name="好 4 3" xfId="753"/>
    <cellStyle name="常规 13" xfId="754"/>
    <cellStyle name="常规 13 2" xfId="755"/>
    <cellStyle name="好 4 4" xfId="756"/>
    <cellStyle name="常规 14" xfId="757"/>
    <cellStyle name="常规 14 2" xfId="758"/>
    <cellStyle name="检查单元格 2 2 2" xfId="759"/>
    <cellStyle name="常规 21" xfId="760"/>
    <cellStyle name="常规 16" xfId="761"/>
    <cellStyle name="常规 16 2" xfId="762"/>
    <cellStyle name="注释 4 2" xfId="763"/>
    <cellStyle name="常规 22" xfId="764"/>
    <cellStyle name="常规 17" xfId="765"/>
    <cellStyle name="注释 4 2 2" xfId="766"/>
    <cellStyle name="常规 17 2" xfId="767"/>
    <cellStyle name="常规 17 2 2" xfId="768"/>
    <cellStyle name="常规 17 3" xfId="769"/>
    <cellStyle name="注释 4 3" xfId="770"/>
    <cellStyle name="常规 23" xfId="771"/>
    <cellStyle name="常规 18" xfId="772"/>
    <cellStyle name="常规 5 42" xfId="773"/>
    <cellStyle name="常规 18 2" xfId="774"/>
    <cellStyle name="常规 5 42 2" xfId="775"/>
    <cellStyle name="常规 18 2 2" xfId="776"/>
    <cellStyle name="常规 18 3" xfId="777"/>
    <cellStyle name="注释 4 4" xfId="778"/>
    <cellStyle name="常规 24" xfId="779"/>
    <cellStyle name="常规 19" xfId="780"/>
    <cellStyle name="常规 19 10" xfId="781"/>
    <cellStyle name="常规 19 2" xfId="782"/>
    <cellStyle name="常规 19 2 2" xfId="783"/>
    <cellStyle name="常规 19 3" xfId="784"/>
    <cellStyle name="常规 2" xfId="785"/>
    <cellStyle name="强调文字颜色 3 3" xfId="786"/>
    <cellStyle name="常规 2 10" xfId="787"/>
    <cellStyle name="强调文字颜色 3 3 2" xfId="788"/>
    <cellStyle name="常规 2 10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强调文字颜色 1 2" xfId="807"/>
    <cellStyle name="常规 2 2 2 4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输出 2 2 2" xfId="837"/>
    <cellStyle name="常规 2 4 2 3"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检查单元格 6" xfId="848"/>
    <cellStyle name="常规 2 5 2 2" xfId="849"/>
    <cellStyle name="常规 2 5 2 2 2" xfId="850"/>
    <cellStyle name="输出 3 2 2" xfId="851"/>
    <cellStyle name="检查单元格 7" xfId="852"/>
    <cellStyle name="常规 2 5 2 3"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输入 2 2" xfId="869"/>
    <cellStyle name="常规 2 8 2" xfId="870"/>
    <cellStyle name="输入 3" xfId="871"/>
    <cellStyle name="常规 2 9" xfId="872"/>
    <cellStyle name="输入 3 2" xfId="873"/>
    <cellStyle name="常规 2 9 2" xfId="874"/>
    <cellStyle name="输入 3 2 2" xfId="875"/>
    <cellStyle name="常规 2 9 2 2" xfId="876"/>
    <cellStyle name="输入 3 3" xfId="877"/>
    <cellStyle name="常规 2 9 3" xfId="878"/>
    <cellStyle name="常规 2 9 3 2" xfId="879"/>
    <cellStyle name="输入 3 4" xfId="880"/>
    <cellStyle name="好_2008年地州对账表(国库资金） 2" xfId="881"/>
    <cellStyle name="常规 2 9 4" xfId="882"/>
    <cellStyle name="常规 30" xfId="883"/>
    <cellStyle name="常规 25" xfId="884"/>
    <cellStyle name="常规 25 2" xfId="885"/>
    <cellStyle name="常规 26" xfId="886"/>
    <cellStyle name="常规 27" xfId="887"/>
    <cellStyle name="常规 29" xfId="888"/>
    <cellStyle name="输出 4 2" xfId="889"/>
    <cellStyle name="常规 3" xfId="890"/>
    <cellStyle name="输出 4 2 2" xfId="891"/>
    <cellStyle name="常规 3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输出 4 3" xfId="916"/>
    <cellStyle name="常规 4" xfId="917"/>
    <cellStyle name="常规 4 2" xfId="918"/>
    <cellStyle name="常规 4 4" xfId="919"/>
    <cellStyle name="常规 4 2 2" xfId="920"/>
    <cellStyle name="常规 6 4" xfId="921"/>
    <cellStyle name="常规 4 2 2 2" xfId="922"/>
    <cellStyle name="常规 6 4 2" xfId="923"/>
    <cellStyle name="常规 4 2 2 2 2" xfId="924"/>
    <cellStyle name="常规 4 5" xfId="925"/>
    <cellStyle name="常规 4 2 3" xfId="926"/>
    <cellStyle name="常规 7 4" xfId="927"/>
    <cellStyle name="常规 4 2 3 2" xfId="928"/>
    <cellStyle name="常规 4 6" xfId="929"/>
    <cellStyle name="常规 4 2 4" xfId="930"/>
    <cellStyle name="常规 8 4" xfId="931"/>
    <cellStyle name="常规 444" xfId="932"/>
    <cellStyle name="常规 439" xfId="933"/>
    <cellStyle name="常规 4 6 2" xfId="934"/>
    <cellStyle name="常规 4 2 4 2" xfId="935"/>
    <cellStyle name="常规 4 7" xfId="936"/>
    <cellStyle name="常规 4 2 5" xfId="937"/>
    <cellStyle name="常规 4 3" xfId="938"/>
    <cellStyle name="常规 5 4" xfId="939"/>
    <cellStyle name="常规 4 3 2" xfId="940"/>
    <cellStyle name="常规 5 4 2" xfId="941"/>
    <cellStyle name="常规 4 3 2 2" xfId="942"/>
    <cellStyle name="常规 4 3 2 2 2" xfId="943"/>
    <cellStyle name="常规 4 3 2 3" xfId="944"/>
    <cellStyle name="常规 5 5" xfId="945"/>
    <cellStyle name="常规 4 3 3" xfId="946"/>
    <cellStyle name="常规 4 3 3 2" xfId="947"/>
    <cellStyle name="常规 4 3 4" xfId="948"/>
    <cellStyle name="常规 4 3 4 2" xfId="949"/>
    <cellStyle name="常规 4 3 5" xfId="950"/>
    <cellStyle name="链接单元格 3" xfId="951"/>
    <cellStyle name="常规 433" xfId="952"/>
    <cellStyle name="常规 428" xfId="953"/>
    <cellStyle name="链接单元格 4" xfId="954"/>
    <cellStyle name="常规 434" xfId="955"/>
    <cellStyle name="常规 429" xfId="956"/>
    <cellStyle name="常规 430" xfId="957"/>
    <cellStyle name="常规 431" xfId="958"/>
    <cellStyle name="链接单元格 2" xfId="959"/>
    <cellStyle name="常规 432" xfId="960"/>
    <cellStyle name="链接单元格 5" xfId="961"/>
    <cellStyle name="常规 440" xfId="962"/>
    <cellStyle name="常规 435" xfId="963"/>
    <cellStyle name="链接单元格 6" xfId="964"/>
    <cellStyle name="常规 441" xfId="965"/>
    <cellStyle name="常规 436" xfId="966"/>
    <cellStyle name="链接单元格 7" xfId="967"/>
    <cellStyle name="常规 8 2" xfId="968"/>
    <cellStyle name="常规 442" xfId="969"/>
    <cellStyle name="常规 8 3" xfId="970"/>
    <cellStyle name="常规 44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注释 7" xfId="999"/>
    <cellStyle name="常规 9 2 2" xfId="1000"/>
    <cellStyle name="常规 9 2 2 2" xfId="1001"/>
    <cellStyle name="注释 8" xfId="1002"/>
    <cellStyle name="常规 9 2 3"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计算 2 3" xfId="1013"/>
    <cellStyle name="常规_2007年云南省向人大报送政府收支预算表格式编制过程表 2 2" xfId="1014"/>
    <cellStyle name="数量 4" xfId="1015"/>
    <cellStyle name="常规_2007年云南省向人大报送政府收支预算表格式编制过程表 2 2 2" xfId="1016"/>
    <cellStyle name="计算 2 4" xfId="1017"/>
    <cellStyle name="常规_2007年云南省向人大报送政府收支预算表格式编制过程表 2 3" xfId="1018"/>
    <cellStyle name="常规_2007年云南省向人大报送政府收支预算表格式编制过程表 2 4 2" xfId="1019"/>
    <cellStyle name="计算 3 3" xfId="1020"/>
    <cellStyle name="常规_2007年云南省向人大报送政府收支预算表格式编制过程表 3 2" xfId="1021"/>
    <cellStyle name="常规_exceltmp1" xfId="1022"/>
    <cellStyle name="计算 4" xfId="1023"/>
    <cellStyle name="常规_exceltmp1 2"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解释性文本 4 3" xfId="1055"/>
    <cellStyle name="好_1110洱源 2" xfId="1056"/>
    <cellStyle name="好_1110洱源 2 2" xfId="1057"/>
    <cellStyle name="解释性文本 4 4" xfId="1058"/>
    <cellStyle name="好_1110洱源 3"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商品名称 2 3" xfId="1068"/>
    <cellStyle name="好_2008年地州对账表(国库资金） 2 2"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8" xfId="1081"/>
    <cellStyle name="汇总 2 2 2 2" xfId="1082"/>
    <cellStyle name="警告文本 2 2 2" xfId="1083"/>
    <cellStyle name="汇总 2 2 3"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警告文本 3 2 2" xfId="1093"/>
    <cellStyle name="汇总 3 2 3"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警告文本 4 2 2" xfId="1103"/>
    <cellStyle name="汇总 4 2 3"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千分位_97-917" xfId="1114"/>
    <cellStyle name="汇总 5 4"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输入 8" xfId="1206"/>
    <cellStyle name="千分位[0]_laroux" xfId="1207"/>
    <cellStyle name="千位[0]_ 方正PC" xfId="1208"/>
    <cellStyle name="常规_表样--2016年1至7月云南省及省本级地方财政收支执行情况（国资预算）全省数据与国库一致send预算局826"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7">
    <dxf>
      <font>
        <color indexed="9"/>
      </font>
    </dxf>
    <dxf>
      <font>
        <b val="1"/>
        <i val="0"/>
      </font>
    </dxf>
    <dxf>
      <font>
        <color indexed="10"/>
      </font>
    </dxf>
    <dxf>
      <font>
        <b val="0"/>
        <i val="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53"/>
  <sheetViews>
    <sheetView showGridLines="0" showZeros="0" view="pageBreakPreview" zoomScaleNormal="90" workbookViewId="0">
      <selection activeCell="G12" sqref="G12"/>
    </sheetView>
  </sheetViews>
  <sheetFormatPr defaultColWidth="9" defaultRowHeight="14.25" outlineLevelCol="5"/>
  <cols>
    <col min="1" max="1" width="8.125" style="295" customWidth="1"/>
    <col min="2" max="2" width="36.25" style="295" customWidth="1"/>
    <col min="3" max="3" width="22.625" style="295" customWidth="1"/>
    <col min="4" max="4" width="22.375" style="295" customWidth="1"/>
    <col min="5" max="5" width="24.75" style="513" customWidth="1"/>
    <col min="6" max="16384" width="9" style="434"/>
  </cols>
  <sheetData>
    <row r="1" ht="22.5" spans="1:5">
      <c r="A1" s="514" t="s">
        <v>0</v>
      </c>
      <c r="B1" s="514"/>
      <c r="C1" s="514"/>
      <c r="D1" s="514"/>
      <c r="E1" s="514"/>
    </row>
    <row r="2" ht="46" customHeight="1" spans="1:6">
      <c r="A2" s="436" t="s">
        <v>1</v>
      </c>
      <c r="B2" s="436"/>
      <c r="C2" s="436"/>
      <c r="D2" s="436"/>
      <c r="E2" s="436"/>
      <c r="F2" s="438"/>
    </row>
    <row r="3" ht="18.95" customHeight="1" spans="1:6">
      <c r="A3" s="298"/>
      <c r="B3" s="515"/>
      <c r="C3" s="516"/>
      <c r="D3" s="298"/>
      <c r="E3" s="303" t="s">
        <v>2</v>
      </c>
      <c r="F3" s="438"/>
    </row>
    <row r="4" s="510" customFormat="1" ht="45" customHeight="1" spans="1:6">
      <c r="A4" s="305" t="s">
        <v>3</v>
      </c>
      <c r="B4" s="517" t="s">
        <v>4</v>
      </c>
      <c r="C4" s="307" t="s">
        <v>5</v>
      </c>
      <c r="D4" s="307" t="s">
        <v>6</v>
      </c>
      <c r="E4" s="517" t="s">
        <v>7</v>
      </c>
      <c r="F4" s="518"/>
    </row>
    <row r="5" ht="37" customHeight="1" spans="1:6">
      <c r="A5" s="485" t="s">
        <v>8</v>
      </c>
      <c r="B5" s="486" t="s">
        <v>9</v>
      </c>
      <c r="C5" s="519">
        <f>SUM(C6:C20)</f>
        <v>380188</v>
      </c>
      <c r="D5" s="519">
        <f>SUM(D6:D20)</f>
        <v>400400</v>
      </c>
      <c r="E5" s="249">
        <f t="shared" ref="E5:E39" si="0">IF(C5&gt;0,D5/C5-1,IF(C5&lt;0,-(D5/C5-1),""))</f>
        <v>0.053</v>
      </c>
      <c r="F5" s="520"/>
    </row>
    <row r="6" ht="37" customHeight="1" spans="1:6">
      <c r="A6" s="385" t="s">
        <v>10</v>
      </c>
      <c r="B6" s="336" t="s">
        <v>11</v>
      </c>
      <c r="C6" s="316">
        <v>96822</v>
      </c>
      <c r="D6" s="316">
        <v>119516</v>
      </c>
      <c r="E6" s="249">
        <f t="shared" si="0"/>
        <v>0.234</v>
      </c>
      <c r="F6" s="520"/>
    </row>
    <row r="7" ht="37" customHeight="1" spans="1:6">
      <c r="A7" s="385" t="s">
        <v>12</v>
      </c>
      <c r="B7" s="336" t="s">
        <v>13</v>
      </c>
      <c r="C7" s="316">
        <v>18461</v>
      </c>
      <c r="D7" s="316">
        <v>19442</v>
      </c>
      <c r="E7" s="249">
        <f t="shared" si="0"/>
        <v>0.053</v>
      </c>
      <c r="F7" s="520"/>
    </row>
    <row r="8" ht="37" customHeight="1" spans="1:6">
      <c r="A8" s="385" t="s">
        <v>14</v>
      </c>
      <c r="B8" s="336" t="s">
        <v>15</v>
      </c>
      <c r="C8" s="316">
        <v>5951</v>
      </c>
      <c r="D8" s="316">
        <v>6267</v>
      </c>
      <c r="E8" s="249">
        <f t="shared" si="0"/>
        <v>0.053</v>
      </c>
      <c r="F8" s="520"/>
    </row>
    <row r="9" ht="37" customHeight="1" spans="1:6">
      <c r="A9" s="385" t="s">
        <v>16</v>
      </c>
      <c r="B9" s="336" t="s">
        <v>17</v>
      </c>
      <c r="C9" s="316">
        <v>259</v>
      </c>
      <c r="D9" s="316">
        <v>273</v>
      </c>
      <c r="E9" s="249">
        <f t="shared" si="0"/>
        <v>0.054</v>
      </c>
      <c r="F9" s="520"/>
    </row>
    <row r="10" ht="37" customHeight="1" spans="1:6">
      <c r="A10" s="385" t="s">
        <v>18</v>
      </c>
      <c r="B10" s="336" t="s">
        <v>19</v>
      </c>
      <c r="C10" s="316">
        <v>27093</v>
      </c>
      <c r="D10" s="316">
        <v>28533</v>
      </c>
      <c r="E10" s="249">
        <f t="shared" si="0"/>
        <v>0.053</v>
      </c>
      <c r="F10" s="520"/>
    </row>
    <row r="11" ht="37" customHeight="1" spans="1:6">
      <c r="A11" s="385" t="s">
        <v>20</v>
      </c>
      <c r="B11" s="336" t="s">
        <v>21</v>
      </c>
      <c r="C11" s="316">
        <v>15316</v>
      </c>
      <c r="D11" s="316">
        <v>20873</v>
      </c>
      <c r="E11" s="249">
        <f t="shared" si="0"/>
        <v>0.363</v>
      </c>
      <c r="F11" s="520"/>
    </row>
    <row r="12" ht="37" customHeight="1" spans="1:6">
      <c r="A12" s="385" t="s">
        <v>22</v>
      </c>
      <c r="B12" s="336" t="s">
        <v>23</v>
      </c>
      <c r="C12" s="316">
        <v>15277</v>
      </c>
      <c r="D12" s="316">
        <v>16089</v>
      </c>
      <c r="E12" s="249">
        <f t="shared" si="0"/>
        <v>0.053</v>
      </c>
      <c r="F12" s="520"/>
    </row>
    <row r="13" ht="37" customHeight="1" spans="1:6">
      <c r="A13" s="385" t="s">
        <v>24</v>
      </c>
      <c r="B13" s="336" t="s">
        <v>25</v>
      </c>
      <c r="C13" s="316">
        <v>5043</v>
      </c>
      <c r="D13" s="316">
        <v>6876</v>
      </c>
      <c r="E13" s="249">
        <f t="shared" si="0"/>
        <v>0.363</v>
      </c>
      <c r="F13" s="520"/>
    </row>
    <row r="14" ht="37" customHeight="1" spans="1:6">
      <c r="A14" s="385" t="s">
        <v>26</v>
      </c>
      <c r="B14" s="336" t="s">
        <v>27</v>
      </c>
      <c r="C14" s="316">
        <v>142698</v>
      </c>
      <c r="D14" s="316">
        <v>126462</v>
      </c>
      <c r="E14" s="249">
        <f t="shared" si="0"/>
        <v>-0.114</v>
      </c>
      <c r="F14" s="520"/>
    </row>
    <row r="15" ht="37" customHeight="1" spans="1:6">
      <c r="A15" s="385" t="s">
        <v>28</v>
      </c>
      <c r="B15" s="336" t="s">
        <v>29</v>
      </c>
      <c r="C15" s="316">
        <v>5172</v>
      </c>
      <c r="D15" s="316">
        <v>5447</v>
      </c>
      <c r="E15" s="249">
        <f t="shared" si="0"/>
        <v>0.053</v>
      </c>
      <c r="F15" s="520"/>
    </row>
    <row r="16" ht="37" customHeight="1" spans="1:6">
      <c r="A16" s="385" t="s">
        <v>30</v>
      </c>
      <c r="B16" s="336" t="s">
        <v>31</v>
      </c>
      <c r="C16" s="316">
        <v>153</v>
      </c>
      <c r="D16" s="316">
        <v>161</v>
      </c>
      <c r="E16" s="249">
        <f t="shared" si="0"/>
        <v>0.052</v>
      </c>
      <c r="F16" s="520"/>
    </row>
    <row r="17" ht="37" customHeight="1" spans="1:6">
      <c r="A17" s="385" t="s">
        <v>32</v>
      </c>
      <c r="B17" s="336" t="s">
        <v>33</v>
      </c>
      <c r="C17" s="316">
        <v>47692</v>
      </c>
      <c r="D17" s="316">
        <v>50227</v>
      </c>
      <c r="E17" s="249">
        <f t="shared" si="0"/>
        <v>0.053</v>
      </c>
      <c r="F17" s="520"/>
    </row>
    <row r="18" ht="37" customHeight="1" spans="1:6">
      <c r="A18" s="385" t="s">
        <v>34</v>
      </c>
      <c r="B18" s="336" t="s">
        <v>35</v>
      </c>
      <c r="C18" s="316">
        <v>0</v>
      </c>
      <c r="D18" s="316">
        <v>0</v>
      </c>
      <c r="E18" s="249" t="str">
        <f t="shared" si="0"/>
        <v/>
      </c>
      <c r="F18" s="520"/>
    </row>
    <row r="19" ht="37" customHeight="1" spans="1:6">
      <c r="A19" s="385" t="s">
        <v>36</v>
      </c>
      <c r="B19" s="336" t="s">
        <v>37</v>
      </c>
      <c r="C19" s="316">
        <v>222</v>
      </c>
      <c r="D19" s="316">
        <v>234</v>
      </c>
      <c r="E19" s="249">
        <f t="shared" si="0"/>
        <v>0.054</v>
      </c>
      <c r="F19" s="520"/>
    </row>
    <row r="20" ht="37" customHeight="1" spans="1:6">
      <c r="A20" s="528" t="s">
        <v>38</v>
      </c>
      <c r="B20" s="336" t="s">
        <v>39</v>
      </c>
      <c r="C20" s="316">
        <v>29</v>
      </c>
      <c r="D20" s="316">
        <v>0</v>
      </c>
      <c r="E20" s="249">
        <f t="shared" si="0"/>
        <v>-1</v>
      </c>
      <c r="F20" s="520"/>
    </row>
    <row r="21" ht="37" customHeight="1" spans="1:6">
      <c r="A21" s="383" t="s">
        <v>40</v>
      </c>
      <c r="B21" s="486" t="s">
        <v>41</v>
      </c>
      <c r="C21" s="519">
        <f>SUM(C22:C29)</f>
        <v>41791</v>
      </c>
      <c r="D21" s="519">
        <f>SUM(D22:D29)</f>
        <v>34238</v>
      </c>
      <c r="E21" s="249">
        <f t="shared" si="0"/>
        <v>-0.181</v>
      </c>
      <c r="F21" s="520"/>
    </row>
    <row r="22" ht="37" customHeight="1" spans="1:6">
      <c r="A22" s="521" t="s">
        <v>42</v>
      </c>
      <c r="B22" s="336" t="s">
        <v>43</v>
      </c>
      <c r="C22" s="316">
        <v>16655</v>
      </c>
      <c r="D22" s="316">
        <v>16800</v>
      </c>
      <c r="E22" s="249">
        <f t="shared" si="0"/>
        <v>0.009</v>
      </c>
      <c r="F22" s="520"/>
    </row>
    <row r="23" ht="37" customHeight="1" spans="1:6">
      <c r="A23" s="385" t="s">
        <v>44</v>
      </c>
      <c r="B23" s="522" t="s">
        <v>45</v>
      </c>
      <c r="C23" s="316">
        <v>5987</v>
      </c>
      <c r="D23" s="316">
        <v>4365</v>
      </c>
      <c r="E23" s="249">
        <f t="shared" si="0"/>
        <v>-0.271</v>
      </c>
      <c r="F23" s="520"/>
    </row>
    <row r="24" ht="37" customHeight="1" spans="1:6">
      <c r="A24" s="385" t="s">
        <v>46</v>
      </c>
      <c r="B24" s="336" t="s">
        <v>47</v>
      </c>
      <c r="C24" s="316">
        <v>3256</v>
      </c>
      <c r="D24" s="316">
        <v>2500</v>
      </c>
      <c r="E24" s="249">
        <f t="shared" si="0"/>
        <v>-0.232</v>
      </c>
      <c r="F24" s="520"/>
    </row>
    <row r="25" ht="37" customHeight="1" spans="1:6">
      <c r="A25" s="385" t="s">
        <v>48</v>
      </c>
      <c r="B25" s="336" t="s">
        <v>49</v>
      </c>
      <c r="C25" s="316">
        <v>0</v>
      </c>
      <c r="D25" s="316">
        <v>0</v>
      </c>
      <c r="E25" s="249" t="str">
        <f t="shared" si="0"/>
        <v/>
      </c>
      <c r="F25" s="520"/>
    </row>
    <row r="26" ht="37" customHeight="1" spans="1:6">
      <c r="A26" s="385" t="s">
        <v>50</v>
      </c>
      <c r="B26" s="336" t="s">
        <v>51</v>
      </c>
      <c r="C26" s="316">
        <v>10767</v>
      </c>
      <c r="D26" s="316">
        <v>6965</v>
      </c>
      <c r="E26" s="249">
        <f t="shared" si="0"/>
        <v>-0.353</v>
      </c>
      <c r="F26" s="520"/>
    </row>
    <row r="27" ht="37" customHeight="1" spans="1:6">
      <c r="A27" s="385" t="s">
        <v>52</v>
      </c>
      <c r="B27" s="336" t="s">
        <v>53</v>
      </c>
      <c r="C27" s="316">
        <v>0</v>
      </c>
      <c r="D27" s="316">
        <v>0</v>
      </c>
      <c r="E27" s="249" t="str">
        <f t="shared" si="0"/>
        <v/>
      </c>
      <c r="F27" s="520"/>
    </row>
    <row r="28" ht="37" customHeight="1" spans="1:6">
      <c r="A28" s="385" t="s">
        <v>54</v>
      </c>
      <c r="B28" s="336" t="s">
        <v>55</v>
      </c>
      <c r="C28" s="316">
        <v>5096</v>
      </c>
      <c r="D28" s="316">
        <v>3608</v>
      </c>
      <c r="E28" s="249">
        <f t="shared" si="0"/>
        <v>-0.292</v>
      </c>
      <c r="F28" s="520"/>
    </row>
    <row r="29" ht="37" customHeight="1" spans="1:6">
      <c r="A29" s="385" t="s">
        <v>56</v>
      </c>
      <c r="B29" s="336" t="s">
        <v>57</v>
      </c>
      <c r="C29" s="316">
        <v>30</v>
      </c>
      <c r="D29" s="316">
        <v>0</v>
      </c>
      <c r="E29" s="249">
        <f t="shared" si="0"/>
        <v>-1</v>
      </c>
      <c r="F29" s="520"/>
    </row>
    <row r="30" customFormat="1" ht="30" customHeight="1" spans="1:6">
      <c r="A30" s="385"/>
      <c r="B30" s="336"/>
      <c r="C30" s="316"/>
      <c r="D30" s="316"/>
      <c r="E30" s="249"/>
      <c r="F30" s="520"/>
    </row>
    <row r="31" s="511" customFormat="1" ht="23" customHeight="1" spans="1:6">
      <c r="A31" s="523"/>
      <c r="B31" s="482" t="s">
        <v>58</v>
      </c>
      <c r="C31" s="519">
        <f>C5+C21</f>
        <v>421979</v>
      </c>
      <c r="D31" s="519">
        <f>D5+D21</f>
        <v>434638</v>
      </c>
      <c r="E31" s="249">
        <f t="shared" ref="E31:E40" si="1">IF(C31&gt;0,D31/C31-1,IF(C31&lt;0,-(D31/C31-1),""))</f>
        <v>0.03</v>
      </c>
      <c r="F31" s="520"/>
    </row>
    <row r="32" ht="23" customHeight="1" spans="1:6">
      <c r="A32" s="383">
        <v>105</v>
      </c>
      <c r="B32" s="334" t="s">
        <v>59</v>
      </c>
      <c r="C32" s="519">
        <v>151926</v>
      </c>
      <c r="D32" s="519">
        <v>0</v>
      </c>
      <c r="E32" s="249">
        <f t="shared" si="1"/>
        <v>-1</v>
      </c>
      <c r="F32" s="520"/>
    </row>
    <row r="33" ht="23" customHeight="1" spans="1:6">
      <c r="A33" s="485">
        <v>110</v>
      </c>
      <c r="B33" s="486" t="s">
        <v>60</v>
      </c>
      <c r="C33" s="519">
        <f>SUM(C34:C39)</f>
        <v>333637</v>
      </c>
      <c r="D33" s="519">
        <f>SUM(D34:D39)</f>
        <v>335665</v>
      </c>
      <c r="E33" s="249">
        <f t="shared" si="1"/>
        <v>0.006</v>
      </c>
      <c r="F33" s="520"/>
    </row>
    <row r="34" ht="23" customHeight="1" spans="1:6">
      <c r="A34" s="385">
        <v>11001</v>
      </c>
      <c r="B34" s="336" t="s">
        <v>61</v>
      </c>
      <c r="C34" s="366">
        <v>56579</v>
      </c>
      <c r="D34" s="366">
        <v>63425</v>
      </c>
      <c r="E34" s="249">
        <f t="shared" si="1"/>
        <v>0.121</v>
      </c>
      <c r="F34" s="520"/>
    </row>
    <row r="35" ht="23" customHeight="1" spans="1:6">
      <c r="A35" s="385"/>
      <c r="B35" s="336" t="s">
        <v>62</v>
      </c>
      <c r="C35" s="366">
        <v>190492</v>
      </c>
      <c r="D35" s="366">
        <v>158304</v>
      </c>
      <c r="E35" s="249">
        <f t="shared" si="1"/>
        <v>-0.169</v>
      </c>
      <c r="F35" s="520"/>
    </row>
    <row r="36" ht="23" customHeight="1" spans="1:6">
      <c r="A36" s="385">
        <v>11008</v>
      </c>
      <c r="B36" s="336" t="s">
        <v>63</v>
      </c>
      <c r="C36" s="366">
        <v>42577</v>
      </c>
      <c r="D36" s="366">
        <v>45969</v>
      </c>
      <c r="E36" s="249">
        <f t="shared" si="1"/>
        <v>0.08</v>
      </c>
      <c r="F36" s="520"/>
    </row>
    <row r="37" ht="23" customHeight="1" spans="1:6">
      <c r="A37" s="385">
        <v>11009</v>
      </c>
      <c r="B37" s="336" t="s">
        <v>64</v>
      </c>
      <c r="C37" s="366">
        <v>26921</v>
      </c>
      <c r="D37" s="366">
        <v>38744</v>
      </c>
      <c r="E37" s="249">
        <f t="shared" si="1"/>
        <v>0.439</v>
      </c>
      <c r="F37" s="520"/>
    </row>
    <row r="38" s="512" customFormat="1" ht="23" customHeight="1" spans="1:6">
      <c r="A38" s="524">
        <v>11013</v>
      </c>
      <c r="B38" s="341" t="s">
        <v>65</v>
      </c>
      <c r="C38" s="366">
        <v>0</v>
      </c>
      <c r="D38" s="366"/>
      <c r="E38" s="249" t="str">
        <f t="shared" si="1"/>
        <v/>
      </c>
      <c r="F38" s="520"/>
    </row>
    <row r="39" s="512" customFormat="1" ht="23" customHeight="1" spans="1:6">
      <c r="A39" s="524">
        <v>11015</v>
      </c>
      <c r="B39" s="341" t="s">
        <v>66</v>
      </c>
      <c r="C39" s="366">
        <v>17068</v>
      </c>
      <c r="D39" s="366">
        <v>29223</v>
      </c>
      <c r="E39" s="249">
        <f t="shared" si="1"/>
        <v>0.712</v>
      </c>
      <c r="F39" s="520"/>
    </row>
    <row r="40" ht="26" customHeight="1" spans="1:6">
      <c r="A40" s="525"/>
      <c r="B40" s="526" t="s">
        <v>67</v>
      </c>
      <c r="C40" s="519">
        <f>C31+C32+C33</f>
        <v>907542</v>
      </c>
      <c r="D40" s="519">
        <f>D31+D32+D33</f>
        <v>770303</v>
      </c>
      <c r="E40" s="249">
        <f t="shared" si="1"/>
        <v>-0.151</v>
      </c>
      <c r="F40" s="520"/>
    </row>
    <row r="41" spans="3:4">
      <c r="C41" s="527"/>
      <c r="D41" s="527"/>
    </row>
    <row r="42" spans="4:4">
      <c r="D42" s="527"/>
    </row>
    <row r="43" spans="3:4">
      <c r="C43" s="527"/>
      <c r="D43" s="527"/>
    </row>
    <row r="44" spans="4:4">
      <c r="D44" s="527"/>
    </row>
    <row r="45" spans="3:4">
      <c r="C45" s="527"/>
      <c r="D45" s="527"/>
    </row>
    <row r="46" spans="3:4">
      <c r="C46" s="527"/>
      <c r="D46" s="527"/>
    </row>
    <row r="47" spans="4:4">
      <c r="D47" s="527"/>
    </row>
    <row r="48" spans="3:4">
      <c r="C48" s="527"/>
      <c r="D48" s="527"/>
    </row>
    <row r="49" spans="3:4">
      <c r="C49" s="527"/>
      <c r="D49" s="527"/>
    </row>
    <row r="50" spans="3:4">
      <c r="C50" s="527"/>
      <c r="D50" s="527"/>
    </row>
    <row r="51" spans="3:4">
      <c r="C51" s="527"/>
      <c r="D51" s="527"/>
    </row>
    <row r="52" spans="4:4">
      <c r="D52" s="527"/>
    </row>
    <row r="53" spans="3:4">
      <c r="C53" s="527"/>
      <c r="D53" s="527"/>
    </row>
  </sheetData>
  <autoFilter ref="A4:F40">
    <extLst/>
  </autoFilter>
  <mergeCells count="2">
    <mergeCell ref="A1:E1"/>
    <mergeCell ref="A2:E2"/>
  </mergeCells>
  <conditionalFormatting sqref="E3">
    <cfRule type="cellIs" dxfId="0" priority="49" stopIfTrue="1" operator="lessThanOrEqual">
      <formula>-1</formula>
    </cfRule>
  </conditionalFormatting>
  <conditionalFormatting sqref="C5">
    <cfRule type="expression" dxfId="1" priority="44" stopIfTrue="1">
      <formula>"len($A:$A)=3"</formula>
    </cfRule>
  </conditionalFormatting>
  <conditionalFormatting sqref="D5">
    <cfRule type="expression" dxfId="1" priority="11" stopIfTrue="1">
      <formula>"len($A:$A)=3"</formula>
    </cfRule>
    <cfRule type="expression" dxfId="1" priority="10" stopIfTrue="1">
      <formula>"len($A:$A)=3"</formula>
    </cfRule>
  </conditionalFormatting>
  <conditionalFormatting sqref="D21">
    <cfRule type="expression" dxfId="1" priority="9" stopIfTrue="1">
      <formula>"len($A:$A)=3"</formula>
    </cfRule>
  </conditionalFormatting>
  <conditionalFormatting sqref="A32:B32">
    <cfRule type="expression" dxfId="1" priority="55" stopIfTrue="1">
      <formula>"len($A:$A)=3"</formula>
    </cfRule>
  </conditionalFormatting>
  <conditionalFormatting sqref="C32">
    <cfRule type="expression" dxfId="1" priority="40" stopIfTrue="1">
      <formula>"len($A:$A)=3"</formula>
    </cfRule>
  </conditionalFormatting>
  <conditionalFormatting sqref="D32">
    <cfRule type="expression" dxfId="1" priority="7" stopIfTrue="1">
      <formula>"len($A:$A)=3"</formula>
    </cfRule>
  </conditionalFormatting>
  <conditionalFormatting sqref="D33">
    <cfRule type="expression" dxfId="1" priority="6" stopIfTrue="1">
      <formula>"len($A:$A)=3"</formula>
    </cfRule>
  </conditionalFormatting>
  <conditionalFormatting sqref="D34">
    <cfRule type="expression" dxfId="1" priority="27" stopIfTrue="1">
      <formula>"len($A:$A)=3"</formula>
    </cfRule>
    <cfRule type="expression" dxfId="1" priority="34" stopIfTrue="1">
      <formula>"len($A:$A)=3"</formula>
    </cfRule>
  </conditionalFormatting>
  <conditionalFormatting sqref="B8:B9">
    <cfRule type="expression" dxfId="1" priority="63" stopIfTrue="1">
      <formula>"len($A:$A)=3"</formula>
    </cfRule>
  </conditionalFormatting>
  <conditionalFormatting sqref="B33:B35">
    <cfRule type="expression" dxfId="1" priority="24" stopIfTrue="1">
      <formula>"len($A:$A)=3"</formula>
    </cfRule>
  </conditionalFormatting>
  <conditionalFormatting sqref="B38:B40">
    <cfRule type="expression" dxfId="1" priority="18" stopIfTrue="1">
      <formula>"len($A:$A)=3"</formula>
    </cfRule>
    <cfRule type="expression" dxfId="1" priority="19" stopIfTrue="1">
      <formula>"len($A:$A)=3"</formula>
    </cfRule>
  </conditionalFormatting>
  <conditionalFormatting sqref="C34:C35">
    <cfRule type="expression" dxfId="1" priority="38" stopIfTrue="1">
      <formula>"len($A:$A)=3"</formula>
    </cfRule>
  </conditionalFormatting>
  <conditionalFormatting sqref="C36:C37">
    <cfRule type="expression" dxfId="1" priority="36" stopIfTrue="1">
      <formula>"len($A:$A)=3"</formula>
    </cfRule>
  </conditionalFormatting>
  <conditionalFormatting sqref="D32:D33">
    <cfRule type="expression" dxfId="1" priority="8" stopIfTrue="1">
      <formula>"len($A:$A)=3"</formula>
    </cfRule>
  </conditionalFormatting>
  <conditionalFormatting sqref="D35:D39">
    <cfRule type="expression" dxfId="1" priority="1" stopIfTrue="1">
      <formula>"len($A:$A)=3"</formula>
    </cfRule>
  </conditionalFormatting>
  <conditionalFormatting sqref="F5:F40">
    <cfRule type="cellIs" dxfId="2" priority="47" stopIfTrue="1" operator="lessThan">
      <formula>0</formula>
    </cfRule>
    <cfRule type="cellIs" dxfId="2" priority="48" stopIfTrue="1" operator="lessThan">
      <formula>0</formula>
    </cfRule>
  </conditionalFormatting>
  <conditionalFormatting sqref="A5:B30">
    <cfRule type="expression" dxfId="1" priority="60" stopIfTrue="1">
      <formula>"len($A:$A)=3"</formula>
    </cfRule>
  </conditionalFormatting>
  <conditionalFormatting sqref="B5:B7 B40 B32">
    <cfRule type="expression" dxfId="1" priority="69" stopIfTrue="1">
      <formula>"len($A:$A)=3"</formula>
    </cfRule>
  </conditionalFormatting>
  <conditionalFormatting sqref="C5 C21">
    <cfRule type="expression" dxfId="1" priority="41" stopIfTrue="1">
      <formula>"len($A:$A)=3"</formula>
    </cfRule>
  </conditionalFormatting>
  <conditionalFormatting sqref="C32:C33 C35 C34:D34">
    <cfRule type="expression" dxfId="1" priority="45" stopIfTrue="1">
      <formula>"len($A:$A)=3"</formula>
    </cfRule>
  </conditionalFormatting>
  <conditionalFormatting sqref="A33:B35 B39:B40">
    <cfRule type="expression" dxfId="1" priority="23" stopIfTrue="1">
      <formula>"len($A:$A)=3"</formula>
    </cfRule>
  </conditionalFormatting>
  <conditionalFormatting sqref="C33 C35 C34:D34">
    <cfRule type="expression" dxfId="1" priority="39" stopIfTrue="1">
      <formula>"len($A:$A)=3"</formula>
    </cfRule>
  </conditionalFormatting>
  <conditionalFormatting sqref="A34:B35">
    <cfRule type="expression" dxfId="1" priority="22" stopIfTrue="1">
      <formula>"len($A:$A)=3"</formula>
    </cfRule>
  </conditionalFormatting>
  <conditionalFormatting sqref="A36:B37">
    <cfRule type="expression" dxfId="1" priority="20" stopIfTrue="1">
      <formula>"len($A:$A)=3"</formula>
    </cfRule>
  </conditionalFormatting>
  <conditionalFormatting sqref="B40 A36:C36">
    <cfRule type="expression" dxfId="1" priority="67" stopIfTrue="1">
      <formula>"len($A:$A)=3"</formula>
    </cfRule>
  </conditionalFormatting>
  <conditionalFormatting sqref="C38:C40 D40">
    <cfRule type="expression" dxfId="1" priority="46" stopIfTrue="1">
      <formula>"len($A:$A)=3"</formula>
    </cfRule>
  </conditionalFormatting>
  <conditionalFormatting sqref="C39:C40 D40">
    <cfRule type="expression" dxfId="1" priority="43" stopIfTrue="1">
      <formula>"len($A:$A)=3"</formula>
    </cfRule>
  </conditionalFormatting>
  <printOptions horizontalCentered="1"/>
  <pageMargins left="0.472222222222222" right="0.393055555555556" top="0.747916666666667" bottom="0.747916666666667" header="0.314583333333333" footer="0.314583333333333"/>
  <pageSetup paperSize="9" scale="56"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tabColor rgb="FF00B0F0"/>
  </sheetPr>
  <dimension ref="A1:F51"/>
  <sheetViews>
    <sheetView showGridLines="0" showZeros="0" view="pageBreakPreview" zoomScale="90" zoomScaleNormal="90" workbookViewId="0">
      <pane ySplit="3" topLeftCell="A24" activePane="bottomLeft" state="frozen"/>
      <selection/>
      <selection pane="bottomLeft" activeCell="F1" sqref="F$1:F$1048576"/>
    </sheetView>
  </sheetViews>
  <sheetFormatPr defaultColWidth="9" defaultRowHeight="14.25" outlineLevelCol="5"/>
  <cols>
    <col min="1" max="1" width="12.75" style="169" customWidth="1"/>
    <col min="2" max="2" width="50.75" style="169" customWidth="1"/>
    <col min="3" max="5" width="20.6333333333333" style="169" customWidth="1"/>
    <col min="6" max="6" width="9.75" style="169" customWidth="1"/>
    <col min="7" max="16384" width="9" style="274"/>
  </cols>
  <sheetData>
    <row r="1" s="434" customFormat="1" ht="45" customHeight="1" spans="1:6">
      <c r="A1" s="436"/>
      <c r="B1" s="436" t="s">
        <v>68</v>
      </c>
      <c r="C1" s="436"/>
      <c r="D1" s="436"/>
      <c r="E1" s="436"/>
      <c r="F1" s="438"/>
    </row>
    <row r="2" ht="18.95" customHeight="1" spans="1:5">
      <c r="A2" s="495"/>
      <c r="B2" s="472"/>
      <c r="C2" s="351"/>
      <c r="E2" s="441" t="s">
        <v>2</v>
      </c>
    </row>
    <row r="3" s="469" customFormat="1" ht="45" customHeight="1" spans="1:6">
      <c r="A3" s="496" t="s">
        <v>3</v>
      </c>
      <c r="B3" s="466" t="s">
        <v>4</v>
      </c>
      <c r="C3" s="189" t="s">
        <v>5</v>
      </c>
      <c r="D3" s="189" t="s">
        <v>6</v>
      </c>
      <c r="E3" s="466" t="s">
        <v>7</v>
      </c>
      <c r="F3" s="497"/>
    </row>
    <row r="4" ht="37.5" customHeight="1" spans="1:6">
      <c r="A4" s="364" t="s">
        <v>69</v>
      </c>
      <c r="B4" s="498" t="s">
        <v>70</v>
      </c>
      <c r="C4" s="316">
        <v>49526</v>
      </c>
      <c r="D4" s="316">
        <v>55939</v>
      </c>
      <c r="E4" s="499">
        <f t="shared" ref="E4:E19" si="0">(D4-C4)/C4</f>
        <v>0.129</v>
      </c>
      <c r="F4" s="284"/>
    </row>
    <row r="5" ht="37.5" customHeight="1" spans="1:6">
      <c r="A5" s="364" t="s">
        <v>71</v>
      </c>
      <c r="B5" s="500" t="s">
        <v>72</v>
      </c>
      <c r="C5" s="316">
        <v>0</v>
      </c>
      <c r="D5" s="316">
        <v>0</v>
      </c>
      <c r="E5" s="499"/>
      <c r="F5" s="284"/>
    </row>
    <row r="6" ht="37.5" customHeight="1" spans="1:6">
      <c r="A6" s="364" t="s">
        <v>73</v>
      </c>
      <c r="B6" s="500" t="s">
        <v>74</v>
      </c>
      <c r="C6" s="316">
        <v>5</v>
      </c>
      <c r="D6" s="316">
        <v>53</v>
      </c>
      <c r="E6" s="499">
        <f t="shared" si="0"/>
        <v>9.6</v>
      </c>
      <c r="F6" s="284"/>
    </row>
    <row r="7" ht="37.5" customHeight="1" spans="1:6">
      <c r="A7" s="364" t="s">
        <v>75</v>
      </c>
      <c r="B7" s="500" t="s">
        <v>76</v>
      </c>
      <c r="C7" s="316">
        <v>54250</v>
      </c>
      <c r="D7" s="316">
        <v>58132</v>
      </c>
      <c r="E7" s="499">
        <f t="shared" si="0"/>
        <v>0.072</v>
      </c>
      <c r="F7" s="284"/>
    </row>
    <row r="8" ht="37.5" customHeight="1" spans="1:6">
      <c r="A8" s="364" t="s">
        <v>77</v>
      </c>
      <c r="B8" s="500" t="s">
        <v>78</v>
      </c>
      <c r="C8" s="316">
        <v>154056</v>
      </c>
      <c r="D8" s="316">
        <v>161124</v>
      </c>
      <c r="E8" s="499">
        <f t="shared" si="0"/>
        <v>0.046</v>
      </c>
      <c r="F8" s="284"/>
    </row>
    <row r="9" ht="37.5" customHeight="1" spans="1:6">
      <c r="A9" s="364" t="s">
        <v>79</v>
      </c>
      <c r="B9" s="500" t="s">
        <v>80</v>
      </c>
      <c r="C9" s="316">
        <v>2183</v>
      </c>
      <c r="D9" s="316">
        <v>784</v>
      </c>
      <c r="E9" s="499">
        <f t="shared" si="0"/>
        <v>-0.641</v>
      </c>
      <c r="F9" s="284"/>
    </row>
    <row r="10" ht="37.5" customHeight="1" spans="1:6">
      <c r="A10" s="364" t="s">
        <v>81</v>
      </c>
      <c r="B10" s="500" t="s">
        <v>82</v>
      </c>
      <c r="C10" s="316">
        <v>4475</v>
      </c>
      <c r="D10" s="316">
        <v>3157</v>
      </c>
      <c r="E10" s="499">
        <f t="shared" si="0"/>
        <v>-0.295</v>
      </c>
      <c r="F10" s="284"/>
    </row>
    <row r="11" ht="37.5" customHeight="1" spans="1:6">
      <c r="A11" s="364" t="s">
        <v>83</v>
      </c>
      <c r="B11" s="500" t="s">
        <v>84</v>
      </c>
      <c r="C11" s="316">
        <v>119210</v>
      </c>
      <c r="D11" s="316">
        <v>124574</v>
      </c>
      <c r="E11" s="499">
        <f t="shared" si="0"/>
        <v>0.045</v>
      </c>
      <c r="F11" s="284"/>
    </row>
    <row r="12" ht="37.5" customHeight="1" spans="1:6">
      <c r="A12" s="364" t="s">
        <v>85</v>
      </c>
      <c r="B12" s="500" t="s">
        <v>86</v>
      </c>
      <c r="C12" s="316">
        <v>57202</v>
      </c>
      <c r="D12" s="316">
        <v>79445</v>
      </c>
      <c r="E12" s="499">
        <f t="shared" si="0"/>
        <v>0.389</v>
      </c>
      <c r="F12" s="284"/>
    </row>
    <row r="13" ht="37.5" customHeight="1" spans="1:6">
      <c r="A13" s="364" t="s">
        <v>87</v>
      </c>
      <c r="B13" s="500" t="s">
        <v>88</v>
      </c>
      <c r="C13" s="316">
        <v>10792</v>
      </c>
      <c r="D13" s="316">
        <v>6668</v>
      </c>
      <c r="E13" s="499">
        <f t="shared" si="0"/>
        <v>-0.382</v>
      </c>
      <c r="F13" s="284"/>
    </row>
    <row r="14" ht="37.5" customHeight="1" spans="1:6">
      <c r="A14" s="364" t="s">
        <v>89</v>
      </c>
      <c r="B14" s="500" t="s">
        <v>90</v>
      </c>
      <c r="C14" s="316">
        <v>28921</v>
      </c>
      <c r="D14" s="316">
        <v>26621</v>
      </c>
      <c r="E14" s="499">
        <f t="shared" si="0"/>
        <v>-0.08</v>
      </c>
      <c r="F14" s="284"/>
    </row>
    <row r="15" ht="37.5" customHeight="1" spans="1:6">
      <c r="A15" s="364" t="s">
        <v>91</v>
      </c>
      <c r="B15" s="500" t="s">
        <v>92</v>
      </c>
      <c r="C15" s="316">
        <v>10864</v>
      </c>
      <c r="D15" s="316">
        <v>10441</v>
      </c>
      <c r="E15" s="499">
        <f t="shared" si="0"/>
        <v>-0.039</v>
      </c>
      <c r="F15" s="284"/>
    </row>
    <row r="16" ht="37.5" customHeight="1" spans="1:6">
      <c r="A16" s="364" t="s">
        <v>93</v>
      </c>
      <c r="B16" s="500" t="s">
        <v>94</v>
      </c>
      <c r="C16" s="316">
        <v>4336</v>
      </c>
      <c r="D16" s="316">
        <v>5305</v>
      </c>
      <c r="E16" s="499">
        <f t="shared" si="0"/>
        <v>0.223</v>
      </c>
      <c r="F16" s="284"/>
    </row>
    <row r="17" ht="37.5" customHeight="1" spans="1:6">
      <c r="A17" s="364" t="s">
        <v>95</v>
      </c>
      <c r="B17" s="500" t="s">
        <v>96</v>
      </c>
      <c r="C17" s="316">
        <v>13350</v>
      </c>
      <c r="D17" s="316">
        <v>2075</v>
      </c>
      <c r="E17" s="499">
        <f t="shared" si="0"/>
        <v>-0.845</v>
      </c>
      <c r="F17" s="284"/>
    </row>
    <row r="18" ht="37.5" customHeight="1" spans="1:6">
      <c r="A18" s="364" t="s">
        <v>97</v>
      </c>
      <c r="B18" s="500" t="s">
        <v>98</v>
      </c>
      <c r="C18" s="316">
        <v>5971</v>
      </c>
      <c r="D18" s="316">
        <v>1048</v>
      </c>
      <c r="E18" s="499">
        <f t="shared" si="0"/>
        <v>-0.824</v>
      </c>
      <c r="F18" s="284"/>
    </row>
    <row r="19" ht="37.5" customHeight="1" spans="1:6">
      <c r="A19" s="364" t="s">
        <v>99</v>
      </c>
      <c r="B19" s="500" t="s">
        <v>100</v>
      </c>
      <c r="C19" s="316">
        <v>103</v>
      </c>
      <c r="D19" s="316">
        <v>60</v>
      </c>
      <c r="E19" s="499">
        <f t="shared" si="0"/>
        <v>-0.417</v>
      </c>
      <c r="F19" s="284"/>
    </row>
    <row r="20" ht="37.5" customHeight="1" spans="1:6">
      <c r="A20" s="364" t="s">
        <v>101</v>
      </c>
      <c r="B20" s="500" t="s">
        <v>102</v>
      </c>
      <c r="C20" s="316">
        <v>0</v>
      </c>
      <c r="D20" s="316">
        <v>0</v>
      </c>
      <c r="E20" s="499"/>
      <c r="F20" s="284"/>
    </row>
    <row r="21" ht="37.5" customHeight="1" spans="1:6">
      <c r="A21" s="364" t="s">
        <v>103</v>
      </c>
      <c r="B21" s="500" t="s">
        <v>104</v>
      </c>
      <c r="C21" s="316">
        <v>2110</v>
      </c>
      <c r="D21" s="316">
        <v>1616</v>
      </c>
      <c r="E21" s="499">
        <f t="shared" ref="E21:E24" si="1">(D21-C21)/C21</f>
        <v>-0.234</v>
      </c>
      <c r="F21" s="284"/>
    </row>
    <row r="22" ht="37.5" customHeight="1" spans="1:6">
      <c r="A22" s="364" t="s">
        <v>105</v>
      </c>
      <c r="B22" s="500" t="s">
        <v>106</v>
      </c>
      <c r="C22" s="316">
        <v>28313</v>
      </c>
      <c r="D22" s="316">
        <v>30826</v>
      </c>
      <c r="E22" s="499">
        <f t="shared" si="1"/>
        <v>0.089</v>
      </c>
      <c r="F22" s="284"/>
    </row>
    <row r="23" ht="37.5" customHeight="1" spans="1:6">
      <c r="A23" s="364" t="s">
        <v>107</v>
      </c>
      <c r="B23" s="500" t="s">
        <v>108</v>
      </c>
      <c r="C23" s="316">
        <v>720</v>
      </c>
      <c r="D23" s="316">
        <v>1549</v>
      </c>
      <c r="E23" s="499">
        <f t="shared" si="1"/>
        <v>1.151</v>
      </c>
      <c r="F23" s="284"/>
    </row>
    <row r="24" ht="37.5" customHeight="1" spans="1:6">
      <c r="A24" s="364" t="s">
        <v>109</v>
      </c>
      <c r="B24" s="500" t="s">
        <v>110</v>
      </c>
      <c r="C24" s="316">
        <v>2922</v>
      </c>
      <c r="D24" s="316">
        <v>3141</v>
      </c>
      <c r="E24" s="499">
        <f t="shared" si="1"/>
        <v>0.075</v>
      </c>
      <c r="F24" s="284"/>
    </row>
    <row r="25" ht="37.5" customHeight="1" spans="1:6">
      <c r="A25" s="364" t="s">
        <v>111</v>
      </c>
      <c r="B25" s="500" t="s">
        <v>112</v>
      </c>
      <c r="C25" s="316">
        <v>0</v>
      </c>
      <c r="D25" s="316">
        <v>5833</v>
      </c>
      <c r="E25" s="499"/>
      <c r="F25" s="284"/>
    </row>
    <row r="26" ht="37.5" customHeight="1" spans="1:6">
      <c r="A26" s="364" t="s">
        <v>113</v>
      </c>
      <c r="B26" s="500" t="s">
        <v>114</v>
      </c>
      <c r="C26" s="316">
        <v>806</v>
      </c>
      <c r="D26" s="316">
        <v>4892</v>
      </c>
      <c r="E26" s="499">
        <f t="shared" ref="E26:E30" si="2">(D26-C26)/C26</f>
        <v>5.069</v>
      </c>
      <c r="F26" s="284"/>
    </row>
    <row r="27" ht="37.5" customHeight="1" spans="1:6">
      <c r="A27" s="364" t="s">
        <v>115</v>
      </c>
      <c r="B27" s="500" t="s">
        <v>116</v>
      </c>
      <c r="C27" s="316">
        <v>152</v>
      </c>
      <c r="D27" s="316">
        <v>0</v>
      </c>
      <c r="E27" s="499">
        <f t="shared" si="2"/>
        <v>-1</v>
      </c>
      <c r="F27" s="284"/>
    </row>
    <row r="28" ht="37.5" customHeight="1" spans="1:6">
      <c r="A28" s="364" t="s">
        <v>117</v>
      </c>
      <c r="B28" s="500" t="s">
        <v>118</v>
      </c>
      <c r="C28" s="316">
        <v>0</v>
      </c>
      <c r="D28" s="501">
        <v>0</v>
      </c>
      <c r="E28" s="499"/>
      <c r="F28" s="284"/>
    </row>
    <row r="29" ht="37.5" customHeight="1" spans="1:6">
      <c r="A29" s="364"/>
      <c r="B29" s="500"/>
      <c r="C29" s="487"/>
      <c r="D29" s="487"/>
      <c r="E29" s="499"/>
      <c r="F29" s="284"/>
    </row>
    <row r="30" s="350" customFormat="1" ht="37.5" customHeight="1" spans="1:6">
      <c r="A30" s="481"/>
      <c r="B30" s="482" t="s">
        <v>119</v>
      </c>
      <c r="C30" s="483">
        <f>SUM(C4:C28)</f>
        <v>550267</v>
      </c>
      <c r="D30" s="483">
        <f>SUM(D4:D28)</f>
        <v>583283</v>
      </c>
      <c r="E30" s="499">
        <f t="shared" si="2"/>
        <v>0.06</v>
      </c>
      <c r="F30" s="284"/>
    </row>
    <row r="31" ht="37.5" customHeight="1" spans="1:6">
      <c r="A31" s="362">
        <v>230</v>
      </c>
      <c r="B31" s="502" t="s">
        <v>120</v>
      </c>
      <c r="C31" s="483">
        <f>SUM(C32:C35)</f>
        <v>154840</v>
      </c>
      <c r="D31" s="483">
        <f>SUM(D32:D35)</f>
        <v>135345</v>
      </c>
      <c r="E31" s="499">
        <f t="shared" ref="E31:E38" si="3">(D31-C31)/C31</f>
        <v>-0.126</v>
      </c>
      <c r="F31" s="284"/>
    </row>
    <row r="32" ht="24" customHeight="1" spans="1:6">
      <c r="A32" s="503">
        <v>23006</v>
      </c>
      <c r="B32" s="504" t="s">
        <v>121</v>
      </c>
      <c r="C32" s="487">
        <v>121983</v>
      </c>
      <c r="D32" s="487">
        <f>58825+17979+454+51861</f>
        <v>129119</v>
      </c>
      <c r="E32" s="499">
        <f t="shared" si="3"/>
        <v>0.058</v>
      </c>
      <c r="F32" s="284"/>
    </row>
    <row r="33" ht="29" customHeight="1" spans="1:6">
      <c r="A33" s="364">
        <v>23008</v>
      </c>
      <c r="B33" s="504" t="s">
        <v>122</v>
      </c>
      <c r="C33" s="487">
        <v>3634</v>
      </c>
      <c r="D33" s="487">
        <v>6226</v>
      </c>
      <c r="E33" s="499">
        <f t="shared" si="3"/>
        <v>0.713</v>
      </c>
      <c r="F33" s="284"/>
    </row>
    <row r="34" ht="37.5" customHeight="1" spans="1:6">
      <c r="A34" s="505">
        <v>23015</v>
      </c>
      <c r="B34" s="480" t="s">
        <v>123</v>
      </c>
      <c r="C34" s="487">
        <v>29223</v>
      </c>
      <c r="D34" s="487"/>
      <c r="E34" s="499">
        <f t="shared" si="3"/>
        <v>-1</v>
      </c>
      <c r="F34" s="284"/>
    </row>
    <row r="35" s="471" customFormat="1" ht="36" customHeight="1" spans="1:6">
      <c r="A35" s="505">
        <v>23016</v>
      </c>
      <c r="B35" s="480" t="s">
        <v>124</v>
      </c>
      <c r="C35" s="487"/>
      <c r="D35" s="487"/>
      <c r="E35" s="499"/>
      <c r="F35" s="284"/>
    </row>
    <row r="36" s="471" customFormat="1" ht="37.5" customHeight="1" spans="1:6">
      <c r="A36" s="362">
        <v>231</v>
      </c>
      <c r="B36" s="203" t="s">
        <v>125</v>
      </c>
      <c r="C36" s="483">
        <v>156466</v>
      </c>
      <c r="D36" s="506">
        <v>340</v>
      </c>
      <c r="E36" s="499">
        <f t="shared" si="3"/>
        <v>-0.998</v>
      </c>
      <c r="F36" s="284"/>
    </row>
    <row r="37" s="471" customFormat="1" ht="37.5" customHeight="1" spans="1:6">
      <c r="A37" s="362">
        <v>23009</v>
      </c>
      <c r="B37" s="507" t="s">
        <v>126</v>
      </c>
      <c r="C37" s="483">
        <v>45969</v>
      </c>
      <c r="D37" s="506">
        <v>51335</v>
      </c>
      <c r="E37" s="499">
        <f t="shared" si="3"/>
        <v>0.117</v>
      </c>
      <c r="F37" s="284"/>
    </row>
    <row r="38" ht="37.5" customHeight="1" spans="1:6">
      <c r="A38" s="481"/>
      <c r="B38" s="493" t="s">
        <v>127</v>
      </c>
      <c r="C38" s="483">
        <f>C30+C31+C36+C37</f>
        <v>907542</v>
      </c>
      <c r="D38" s="483">
        <f>D30+D31+D36+D37</f>
        <v>770303</v>
      </c>
      <c r="E38" s="499">
        <f t="shared" si="3"/>
        <v>-0.151</v>
      </c>
      <c r="F38" s="284"/>
    </row>
    <row r="39" spans="2:4">
      <c r="B39" s="508"/>
      <c r="D39" s="509"/>
    </row>
    <row r="41" spans="4:4">
      <c r="D41" s="509"/>
    </row>
    <row r="43" spans="4:4">
      <c r="D43" s="509"/>
    </row>
    <row r="44" spans="4:4">
      <c r="D44" s="509"/>
    </row>
    <row r="46" spans="4:4">
      <c r="D46" s="509"/>
    </row>
    <row r="47" spans="4:4">
      <c r="D47" s="509"/>
    </row>
    <row r="48" spans="4:4">
      <c r="D48" s="509"/>
    </row>
    <row r="49" spans="4:4">
      <c r="D49" s="509"/>
    </row>
    <row r="51" spans="4:4">
      <c r="D51" s="509"/>
    </row>
  </sheetData>
  <autoFilter ref="A3:F39">
    <filterColumn colId="5">
      <customFilters>
        <customFilter operator="equal" val=""/>
        <customFilter operator="equal" val="是"/>
      </customFilters>
    </filterColumn>
    <extLst/>
  </autoFilter>
  <mergeCells count="1">
    <mergeCell ref="B1:E1"/>
  </mergeCells>
  <conditionalFormatting sqref="C34">
    <cfRule type="expression" dxfId="1" priority="16" stopIfTrue="1">
      <formula>"len($A:$A)=3"</formula>
    </cfRule>
  </conditionalFormatting>
  <conditionalFormatting sqref="F4:F39">
    <cfRule type="cellIs" dxfId="2" priority="13" stopIfTrue="1" operator="lessThan">
      <formula>0</formula>
    </cfRule>
  </conditionalFormatting>
  <conditionalFormatting sqref="E2 D39:E44">
    <cfRule type="cellIs" dxfId="0" priority="29" stopIfTrue="1" operator="lessThanOrEqual">
      <formula>-1</formula>
    </cfRule>
  </conditionalFormatting>
  <conditionalFormatting sqref="A34:B35">
    <cfRule type="expression" dxfId="1" priority="1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F44"/>
  <sheetViews>
    <sheetView showGridLines="0" showZeros="0" view="pageBreakPreview" zoomScaleNormal="90" workbookViewId="0">
      <pane ySplit="3" topLeftCell="A22" activePane="bottomLeft" state="frozen"/>
      <selection/>
      <selection pane="bottomLeft" activeCell="F1" sqref="F$1:F$1048576"/>
    </sheetView>
  </sheetViews>
  <sheetFormatPr defaultColWidth="9" defaultRowHeight="14.25" outlineLevelCol="5"/>
  <cols>
    <col min="1" max="1" width="14.5" style="169" customWidth="1"/>
    <col min="2" max="2" width="50.75" style="169" customWidth="1"/>
    <col min="3" max="5" width="20.6333333333333" style="169" customWidth="1"/>
    <col min="6" max="16384" width="9" style="274"/>
  </cols>
  <sheetData>
    <row r="1" s="434" customFormat="1" ht="45" customHeight="1" spans="1:6">
      <c r="A1" s="436"/>
      <c r="B1" s="436" t="s">
        <v>128</v>
      </c>
      <c r="C1" s="436"/>
      <c r="D1" s="436"/>
      <c r="E1" s="436"/>
      <c r="F1" s="438"/>
    </row>
    <row r="2" ht="18.95" customHeight="1" spans="2:5">
      <c r="B2" s="472"/>
      <c r="C2" s="351"/>
      <c r="D2" s="351"/>
      <c r="E2" s="441" t="s">
        <v>2</v>
      </c>
    </row>
    <row r="3" s="469" customFormat="1" ht="45" customHeight="1" spans="1:6">
      <c r="A3" s="473" t="s">
        <v>3</v>
      </c>
      <c r="B3" s="354" t="s">
        <v>4</v>
      </c>
      <c r="C3" s="189" t="s">
        <v>129</v>
      </c>
      <c r="D3" s="189" t="s">
        <v>6</v>
      </c>
      <c r="E3" s="189" t="s">
        <v>130</v>
      </c>
      <c r="F3" s="280"/>
    </row>
    <row r="4" ht="32.1" customHeight="1" spans="1:6">
      <c r="A4" s="474" t="s">
        <v>8</v>
      </c>
      <c r="B4" s="475" t="s">
        <v>9</v>
      </c>
      <c r="C4" s="112">
        <f>SUM(C5:C19)</f>
        <v>445399</v>
      </c>
      <c r="D4" s="112">
        <f>SUM(D5:D19)</f>
        <v>400400</v>
      </c>
      <c r="E4" s="249">
        <f t="shared" ref="E4:E8" si="0">IF(C4&gt;0,D4/C4-1,IF(C4&lt;0,-(D4/C4-1),""))</f>
        <v>-0.101</v>
      </c>
      <c r="F4" s="284"/>
    </row>
    <row r="5" ht="32.1" customHeight="1" spans="1:6">
      <c r="A5" s="364" t="s">
        <v>10</v>
      </c>
      <c r="B5" s="476" t="s">
        <v>11</v>
      </c>
      <c r="C5" s="316">
        <v>96232</v>
      </c>
      <c r="D5" s="316">
        <v>119516</v>
      </c>
      <c r="E5" s="249">
        <f t="shared" si="0"/>
        <v>0.242</v>
      </c>
      <c r="F5" s="284"/>
    </row>
    <row r="6" ht="32.1" customHeight="1" spans="1:6">
      <c r="A6" s="364" t="s">
        <v>12</v>
      </c>
      <c r="B6" s="476" t="s">
        <v>13</v>
      </c>
      <c r="C6" s="316">
        <v>28157</v>
      </c>
      <c r="D6" s="316">
        <v>19442</v>
      </c>
      <c r="E6" s="249">
        <f t="shared" si="0"/>
        <v>-0.31</v>
      </c>
      <c r="F6" s="284"/>
    </row>
    <row r="7" ht="32.1" customHeight="1" spans="1:6">
      <c r="A7" s="364" t="s">
        <v>14</v>
      </c>
      <c r="B7" s="476" t="s">
        <v>15</v>
      </c>
      <c r="C7" s="316">
        <v>8240</v>
      </c>
      <c r="D7" s="316">
        <v>6267</v>
      </c>
      <c r="E7" s="249">
        <f t="shared" si="0"/>
        <v>-0.239</v>
      </c>
      <c r="F7" s="284"/>
    </row>
    <row r="8" customFormat="1" ht="36" customHeight="1" spans="1:6">
      <c r="A8" s="477" t="s">
        <v>16</v>
      </c>
      <c r="B8" s="478" t="s">
        <v>17</v>
      </c>
      <c r="C8" s="316">
        <v>368</v>
      </c>
      <c r="D8" s="316">
        <v>273</v>
      </c>
      <c r="E8" s="249">
        <f t="shared" si="0"/>
        <v>-0.258</v>
      </c>
      <c r="F8" s="284"/>
    </row>
    <row r="9" ht="32.1" customHeight="1" spans="1:6">
      <c r="A9" s="364" t="s">
        <v>18</v>
      </c>
      <c r="B9" s="476" t="s">
        <v>19</v>
      </c>
      <c r="C9" s="316">
        <v>42478</v>
      </c>
      <c r="D9" s="316">
        <v>28533</v>
      </c>
      <c r="E9" s="358"/>
      <c r="F9" s="284"/>
    </row>
    <row r="10" customFormat="1" ht="29" customHeight="1" spans="1:6">
      <c r="A10" s="477" t="s">
        <v>20</v>
      </c>
      <c r="B10" s="478" t="s">
        <v>21</v>
      </c>
      <c r="C10" s="316">
        <v>36451</v>
      </c>
      <c r="D10" s="316">
        <v>20873</v>
      </c>
      <c r="E10" s="249">
        <f>IF(C10&gt;0,D10/C10-1,IF(C10&lt;0,-(D10/C10-1),""))</f>
        <v>-0.427</v>
      </c>
      <c r="F10" s="284"/>
    </row>
    <row r="11" customFormat="1" ht="38" customHeight="1" spans="1:6">
      <c r="A11" s="477" t="s">
        <v>22</v>
      </c>
      <c r="B11" s="478" t="s">
        <v>23</v>
      </c>
      <c r="C11" s="316">
        <v>17824</v>
      </c>
      <c r="D11" s="316">
        <v>16089</v>
      </c>
      <c r="E11" s="249">
        <f>IF(C11&gt;0,D11/C11-1,IF(C11&lt;0,-(D11/C11-1),""))</f>
        <v>-0.097</v>
      </c>
      <c r="F11" s="284"/>
    </row>
    <row r="12" customFormat="1" ht="30" customHeight="1" spans="1:6">
      <c r="A12" s="477" t="s">
        <v>24</v>
      </c>
      <c r="B12" s="478" t="s">
        <v>25</v>
      </c>
      <c r="C12" s="316">
        <v>12231</v>
      </c>
      <c r="D12" s="316">
        <v>6876</v>
      </c>
      <c r="E12" s="249">
        <f>IF(C12&gt;0,D12/C12-1,IF(C12&lt;0,-(D12/C12-1),""))</f>
        <v>-0.438</v>
      </c>
      <c r="F12" s="284"/>
    </row>
    <row r="13" customFormat="1" ht="37" customHeight="1" spans="1:6">
      <c r="A13" s="477" t="s">
        <v>26</v>
      </c>
      <c r="B13" s="478" t="s">
        <v>27</v>
      </c>
      <c r="C13" s="316">
        <v>127604</v>
      </c>
      <c r="D13" s="316">
        <v>126462</v>
      </c>
      <c r="E13" s="249">
        <f>IF(C13&gt;0,D13/C13-1,IF(C13&lt;0,-(D13/C13-1),""))</f>
        <v>-0.009</v>
      </c>
      <c r="F13" s="284"/>
    </row>
    <row r="14" customFormat="1" ht="37" customHeight="1" spans="1:6">
      <c r="A14" s="477" t="s">
        <v>28</v>
      </c>
      <c r="B14" s="478" t="s">
        <v>29</v>
      </c>
      <c r="C14" s="316">
        <v>5255</v>
      </c>
      <c r="D14" s="316">
        <v>5447</v>
      </c>
      <c r="E14" s="249">
        <f>IF(C14&gt;0,D14/C14-1,IF(C14&lt;0,-(D14/C14-1),""))</f>
        <v>0.037</v>
      </c>
      <c r="F14" s="284"/>
    </row>
    <row r="15" ht="32.1" customHeight="1" spans="1:6">
      <c r="A15" s="364" t="s">
        <v>30</v>
      </c>
      <c r="B15" s="476" t="s">
        <v>31</v>
      </c>
      <c r="C15" s="316">
        <v>1356</v>
      </c>
      <c r="D15" s="316">
        <v>161</v>
      </c>
      <c r="E15" s="358"/>
      <c r="F15" s="284"/>
    </row>
    <row r="16" customFormat="1" ht="32" customHeight="1" spans="1:6">
      <c r="A16" s="477" t="s">
        <v>32</v>
      </c>
      <c r="B16" s="478" t="s">
        <v>33</v>
      </c>
      <c r="C16" s="316">
        <v>68900</v>
      </c>
      <c r="D16" s="316">
        <v>50227</v>
      </c>
      <c r="E16" s="249">
        <f t="shared" ref="E16:E29" si="1">IF(C16&gt;0,D16/C16-1,IF(C16&lt;0,-(D16/C16-1),""))</f>
        <v>-0.271</v>
      </c>
      <c r="F16" s="284"/>
    </row>
    <row r="17" customFormat="1" ht="34" customHeight="1" spans="1:6">
      <c r="A17" s="477" t="s">
        <v>34</v>
      </c>
      <c r="B17" s="478" t="s">
        <v>35</v>
      </c>
      <c r="C17" s="316">
        <v>0</v>
      </c>
      <c r="D17" s="316">
        <v>0</v>
      </c>
      <c r="E17" s="249" t="str">
        <f t="shared" si="1"/>
        <v/>
      </c>
      <c r="F17" s="284"/>
    </row>
    <row r="18" customFormat="1" ht="35" customHeight="1" spans="1:6">
      <c r="A18" s="477" t="s">
        <v>36</v>
      </c>
      <c r="B18" s="478" t="s">
        <v>37</v>
      </c>
      <c r="C18" s="316">
        <v>184</v>
      </c>
      <c r="D18" s="316">
        <v>234</v>
      </c>
      <c r="E18" s="249">
        <f t="shared" si="1"/>
        <v>0.272</v>
      </c>
      <c r="F18" s="284"/>
    </row>
    <row r="19" customFormat="1" ht="42" customHeight="1" spans="1:6">
      <c r="A19" s="529" t="s">
        <v>131</v>
      </c>
      <c r="B19" s="478" t="s">
        <v>39</v>
      </c>
      <c r="C19" s="316">
        <v>119</v>
      </c>
      <c r="D19" s="316">
        <v>0</v>
      </c>
      <c r="E19" s="249">
        <f t="shared" si="1"/>
        <v>-1</v>
      </c>
      <c r="F19" s="284"/>
    </row>
    <row r="20" ht="32.1" customHeight="1" spans="1:6">
      <c r="A20" s="362" t="s">
        <v>40</v>
      </c>
      <c r="B20" s="475" t="s">
        <v>41</v>
      </c>
      <c r="C20" s="112">
        <f>SUM(C21:C28)</f>
        <v>34343</v>
      </c>
      <c r="D20" s="112">
        <f>SUM(D21:D28)</f>
        <v>34238</v>
      </c>
      <c r="E20" s="357"/>
      <c r="F20" s="284"/>
    </row>
    <row r="21" ht="32.1" customHeight="1" spans="1:6">
      <c r="A21" s="479" t="s">
        <v>42</v>
      </c>
      <c r="B21" s="476" t="s">
        <v>43</v>
      </c>
      <c r="C21" s="316">
        <v>15488</v>
      </c>
      <c r="D21" s="316">
        <v>16800</v>
      </c>
      <c r="E21" s="249">
        <f t="shared" si="1"/>
        <v>0.085</v>
      </c>
      <c r="F21" s="284"/>
    </row>
    <row r="22" ht="32.1" customHeight="1" spans="1:6">
      <c r="A22" s="364" t="s">
        <v>44</v>
      </c>
      <c r="B22" s="480" t="s">
        <v>45</v>
      </c>
      <c r="C22" s="316">
        <v>8642</v>
      </c>
      <c r="D22" s="316">
        <v>4365</v>
      </c>
      <c r="E22" s="249">
        <f t="shared" si="1"/>
        <v>-0.495</v>
      </c>
      <c r="F22" s="284"/>
    </row>
    <row r="23" ht="32.1" customHeight="1" spans="1:6">
      <c r="A23" s="364" t="s">
        <v>46</v>
      </c>
      <c r="B23" s="476" t="s">
        <v>47</v>
      </c>
      <c r="C23" s="316">
        <v>3268</v>
      </c>
      <c r="D23" s="316">
        <v>2500</v>
      </c>
      <c r="E23" s="249">
        <f t="shared" si="1"/>
        <v>-0.235</v>
      </c>
      <c r="F23" s="284"/>
    </row>
    <row r="24" ht="32.1" customHeight="1" spans="1:6">
      <c r="A24" s="364" t="s">
        <v>48</v>
      </c>
      <c r="B24" s="476" t="s">
        <v>49</v>
      </c>
      <c r="C24" s="316">
        <v>0</v>
      </c>
      <c r="D24" s="316">
        <v>0</v>
      </c>
      <c r="E24" s="249" t="str">
        <f t="shared" si="1"/>
        <v/>
      </c>
      <c r="F24" s="284"/>
    </row>
    <row r="25" ht="32.1" customHeight="1" spans="1:6">
      <c r="A25" s="364" t="s">
        <v>50</v>
      </c>
      <c r="B25" s="476" t="s">
        <v>51</v>
      </c>
      <c r="C25" s="316">
        <v>3164</v>
      </c>
      <c r="D25" s="316">
        <v>6965</v>
      </c>
      <c r="E25" s="249">
        <f t="shared" si="1"/>
        <v>1.201</v>
      </c>
      <c r="F25" s="284"/>
    </row>
    <row r="26" customFormat="1" ht="32.1" customHeight="1" spans="1:6">
      <c r="A26" s="477" t="s">
        <v>52</v>
      </c>
      <c r="B26" s="478" t="s">
        <v>53</v>
      </c>
      <c r="C26" s="316">
        <v>0</v>
      </c>
      <c r="D26" s="316">
        <v>0</v>
      </c>
      <c r="E26" s="249" t="str">
        <f t="shared" si="1"/>
        <v/>
      </c>
      <c r="F26" s="284"/>
    </row>
    <row r="27" ht="32.1" customHeight="1" spans="1:6">
      <c r="A27" s="364" t="s">
        <v>54</v>
      </c>
      <c r="B27" s="476" t="s">
        <v>55</v>
      </c>
      <c r="C27" s="316">
        <v>3781</v>
      </c>
      <c r="D27" s="316">
        <v>3608</v>
      </c>
      <c r="E27" s="249">
        <f t="shared" si="1"/>
        <v>-0.046</v>
      </c>
      <c r="F27" s="284"/>
    </row>
    <row r="28" ht="32.1" customHeight="1" spans="1:6">
      <c r="A28" s="364" t="s">
        <v>56</v>
      </c>
      <c r="B28" s="476" t="s">
        <v>57</v>
      </c>
      <c r="C28" s="316">
        <v>0</v>
      </c>
      <c r="D28" s="316">
        <v>0</v>
      </c>
      <c r="E28" s="249" t="str">
        <f t="shared" si="1"/>
        <v/>
      </c>
      <c r="F28" s="284"/>
    </row>
    <row r="29" customFormat="1" ht="32.1" customHeight="1" spans="1:6">
      <c r="A29" s="364"/>
      <c r="B29" s="476"/>
      <c r="C29" s="316"/>
      <c r="D29" s="316"/>
      <c r="E29" s="249"/>
      <c r="F29" s="284"/>
    </row>
    <row r="30" s="350" customFormat="1" ht="32.1" customHeight="1" spans="1:6">
      <c r="A30" s="481"/>
      <c r="B30" s="482" t="s">
        <v>58</v>
      </c>
      <c r="C30" s="112">
        <f>C20+C4</f>
        <v>479742</v>
      </c>
      <c r="D30" s="112">
        <f>D20+D4</f>
        <v>434638</v>
      </c>
      <c r="E30" s="249">
        <f>IF(C30&gt;0,D30/C30-1,IF(C30&lt;0,-(D30/C30-1),""))</f>
        <v>-0.094</v>
      </c>
      <c r="F30" s="284"/>
    </row>
    <row r="31" ht="32.1" customHeight="1" spans="1:6">
      <c r="A31" s="362">
        <v>105</v>
      </c>
      <c r="B31" s="203" t="s">
        <v>59</v>
      </c>
      <c r="C31" s="131"/>
      <c r="D31" s="483"/>
      <c r="E31" s="484"/>
      <c r="F31" s="284"/>
    </row>
    <row r="32" ht="32.1" customHeight="1" spans="1:6">
      <c r="A32" s="485">
        <v>110</v>
      </c>
      <c r="B32" s="486" t="s">
        <v>60</v>
      </c>
      <c r="C32" s="112">
        <f>SUM(C33:C39)</f>
        <v>321621</v>
      </c>
      <c r="D32" s="112">
        <f>SUM(D33:D39)</f>
        <v>335665</v>
      </c>
      <c r="E32" s="249">
        <f t="shared" ref="E32:E40" si="2">IF(C32&gt;0,D32/C32-1,IF(C32&lt;0,-(D32/C32-1),""))</f>
        <v>0.044</v>
      </c>
      <c r="F32" s="284"/>
    </row>
    <row r="33" ht="32.1" customHeight="1" spans="1:6">
      <c r="A33" s="385">
        <v>11001</v>
      </c>
      <c r="B33" s="336" t="s">
        <v>61</v>
      </c>
      <c r="C33" s="131">
        <v>63425</v>
      </c>
      <c r="D33" s="366">
        <v>63425</v>
      </c>
      <c r="E33" s="249">
        <f t="shared" si="2"/>
        <v>0</v>
      </c>
      <c r="F33" s="284"/>
    </row>
    <row r="34" ht="32.1" customHeight="1" spans="1:6">
      <c r="A34" s="385"/>
      <c r="B34" s="336" t="s">
        <v>62</v>
      </c>
      <c r="C34" s="131">
        <v>143957</v>
      </c>
      <c r="D34" s="366">
        <v>158304</v>
      </c>
      <c r="E34" s="249">
        <f t="shared" si="2"/>
        <v>0.1</v>
      </c>
      <c r="F34" s="284"/>
    </row>
    <row r="35" ht="32.1" customHeight="1" spans="1:6">
      <c r="A35" s="385">
        <v>11006</v>
      </c>
      <c r="B35" s="336" t="s">
        <v>132</v>
      </c>
      <c r="C35" s="131">
        <v>0</v>
      </c>
      <c r="D35" s="487"/>
      <c r="E35" s="249" t="str">
        <f t="shared" si="2"/>
        <v/>
      </c>
      <c r="F35" s="284"/>
    </row>
    <row r="36" ht="32.1" customHeight="1" spans="1:6">
      <c r="A36" s="385">
        <v>11008</v>
      </c>
      <c r="B36" s="336" t="s">
        <v>63</v>
      </c>
      <c r="C36" s="131">
        <v>42577</v>
      </c>
      <c r="D36" s="488">
        <v>45969</v>
      </c>
      <c r="E36" s="249">
        <f t="shared" si="2"/>
        <v>0.08</v>
      </c>
      <c r="F36" s="284"/>
    </row>
    <row r="37" ht="32.1" customHeight="1" spans="1:6">
      <c r="A37" s="385">
        <v>11009</v>
      </c>
      <c r="B37" s="336" t="s">
        <v>64</v>
      </c>
      <c r="C37" s="131">
        <v>66324</v>
      </c>
      <c r="D37" s="488">
        <v>38744</v>
      </c>
      <c r="E37" s="249">
        <f t="shared" si="2"/>
        <v>-0.416</v>
      </c>
      <c r="F37" s="284"/>
    </row>
    <row r="38" s="470" customFormat="1" ht="32.1" customHeight="1" spans="1:6">
      <c r="A38" s="489">
        <v>11013</v>
      </c>
      <c r="B38" s="490" t="s">
        <v>65</v>
      </c>
      <c r="C38" s="491">
        <v>0</v>
      </c>
      <c r="D38" s="488"/>
      <c r="E38" s="249" t="str">
        <f t="shared" si="2"/>
        <v/>
      </c>
      <c r="F38" s="284"/>
    </row>
    <row r="39" s="471" customFormat="1" ht="32.1" customHeight="1" spans="1:6">
      <c r="A39" s="385">
        <v>11015</v>
      </c>
      <c r="B39" s="341" t="s">
        <v>66</v>
      </c>
      <c r="C39" s="131">
        <v>5338</v>
      </c>
      <c r="D39" s="488">
        <v>29223</v>
      </c>
      <c r="E39" s="249">
        <f t="shared" si="2"/>
        <v>4.475</v>
      </c>
      <c r="F39" s="284"/>
    </row>
    <row r="40" ht="32.1" customHeight="1" spans="1:6">
      <c r="A40" s="492"/>
      <c r="B40" s="493" t="s">
        <v>67</v>
      </c>
      <c r="C40" s="112">
        <f>C30+C31+C32</f>
        <v>801363</v>
      </c>
      <c r="D40" s="112">
        <f>D30+D31+D32</f>
        <v>770303</v>
      </c>
      <c r="E40" s="249">
        <f t="shared" si="2"/>
        <v>-0.039</v>
      </c>
      <c r="F40" s="284"/>
    </row>
    <row r="41" spans="4:4">
      <c r="D41" s="494"/>
    </row>
    <row r="42" spans="4:4">
      <c r="D42" s="494"/>
    </row>
    <row r="43" spans="4:4">
      <c r="D43" s="494"/>
    </row>
    <row r="44" spans="4:4">
      <c r="D44" s="494"/>
    </row>
  </sheetData>
  <autoFilter ref="A3:F40">
    <extLst/>
  </autoFilter>
  <mergeCells count="1">
    <mergeCell ref="B1:E1"/>
  </mergeCells>
  <conditionalFormatting sqref="E2">
    <cfRule type="cellIs" dxfId="0" priority="44" stopIfTrue="1" operator="lessThanOrEqual">
      <formula>-1</formula>
    </cfRule>
  </conditionalFormatting>
  <conditionalFormatting sqref="D20">
    <cfRule type="expression" dxfId="1" priority="11" stopIfTrue="1">
      <formula>"len($A:$A)=3"</formula>
    </cfRule>
  </conditionalFormatting>
  <conditionalFormatting sqref="A31:B31">
    <cfRule type="expression" dxfId="1" priority="50" stopIfTrue="1">
      <formula>"len($A:$A)=3"</formula>
    </cfRule>
  </conditionalFormatting>
  <conditionalFormatting sqref="C31">
    <cfRule type="expression" dxfId="1" priority="12" stopIfTrue="1">
      <formula>"len($A:$A)=3"</formula>
    </cfRule>
    <cfRule type="expression" dxfId="1" priority="13" stopIfTrue="1">
      <formula>"len($A:$A)=3"</formula>
    </cfRule>
  </conditionalFormatting>
  <conditionalFormatting sqref="B7:B8">
    <cfRule type="expression" dxfId="1" priority="42" stopIfTrue="1">
      <formula>"len($A:$A)=3"</formula>
    </cfRule>
  </conditionalFormatting>
  <conditionalFormatting sqref="B38:B39">
    <cfRule type="expression" dxfId="1" priority="18" stopIfTrue="1">
      <formula>"len($A:$A)=3"</formula>
    </cfRule>
    <cfRule type="expression" dxfId="1" priority="19" stopIfTrue="1">
      <formula>"len($A:$A)=3"</formula>
    </cfRule>
  </conditionalFormatting>
  <conditionalFormatting sqref="C33:C34">
    <cfRule type="expression" dxfId="1" priority="48" stopIfTrue="1">
      <formula>"len($A:$A)=3"</formula>
    </cfRule>
  </conditionalFormatting>
  <conditionalFormatting sqref="C36:C39">
    <cfRule type="expression" dxfId="1" priority="46" stopIfTrue="1">
      <formula>"len($A:$A)=3"</formula>
    </cfRule>
  </conditionalFormatting>
  <conditionalFormatting sqref="D33:D34">
    <cfRule type="expression" dxfId="1" priority="3" stopIfTrue="1">
      <formula>"len($A:$A)=3"</formula>
    </cfRule>
    <cfRule type="expression" dxfId="1" priority="4" stopIfTrue="1">
      <formula>"len($A:$A)=3"</formula>
    </cfRule>
    <cfRule type="expression" dxfId="1" priority="5" stopIfTrue="1">
      <formula>"len($A:$A)=3"</formula>
    </cfRule>
    <cfRule type="expression" dxfId="1" priority="6" stopIfTrue="1">
      <formula>"len($A:$A)=3"</formula>
    </cfRule>
  </conditionalFormatting>
  <conditionalFormatting sqref="D36:D37">
    <cfRule type="expression" dxfId="3" priority="2" stopIfTrue="1">
      <formula>"len($A:$A)=3"</formula>
    </cfRule>
  </conditionalFormatting>
  <conditionalFormatting sqref="D38:D39">
    <cfRule type="expression" dxfId="3" priority="1" stopIfTrue="1">
      <formula>"len($A:$A)=3"</formula>
    </cfRule>
  </conditionalFormatting>
  <conditionalFormatting sqref="F4:F58">
    <cfRule type="cellIs" dxfId="2" priority="34" stopIfTrue="1" operator="lessThan">
      <formula>0</formula>
    </cfRule>
  </conditionalFormatting>
  <conditionalFormatting sqref="A4:D4 A5:B19 A20:C20 A21:B29">
    <cfRule type="expression" dxfId="1" priority="40" stopIfTrue="1">
      <formula>"len($A:$A)=3"</formula>
    </cfRule>
  </conditionalFormatting>
  <conditionalFormatting sqref="B4:D4 B5:B6">
    <cfRule type="expression" dxfId="1" priority="43" stopIfTrue="1">
      <formula>"len($A:$A)=3"</formula>
    </cfRule>
  </conditionalFormatting>
  <conditionalFormatting sqref="C38:C39 D32 B31 C32:C34">
    <cfRule type="expression" dxfId="1" priority="63" stopIfTrue="1">
      <formula>"len($A:$A)=3"</formula>
    </cfRule>
  </conditionalFormatting>
  <conditionalFormatting sqref="A32:B32 A35:C35">
    <cfRule type="expression" dxfId="1" priority="23" stopIfTrue="1">
      <formula>"len($A:$A)=3"</formula>
    </cfRule>
  </conditionalFormatting>
  <conditionalFormatting sqref="B32:B34 B39">
    <cfRule type="expression" dxfId="1" priority="24" stopIfTrue="1">
      <formula>"len($A:$A)=3"</formula>
    </cfRule>
  </conditionalFormatting>
  <conditionalFormatting sqref="C32:C34 D32">
    <cfRule type="expression" dxfId="1" priority="49" stopIfTrue="1">
      <formula>"len($A:$A)=3"</formula>
    </cfRule>
  </conditionalFormatting>
  <conditionalFormatting sqref="A33:B34">
    <cfRule type="expression" dxfId="1" priority="22" stopIfTrue="1">
      <formula>"len($A:$A)=3"</formula>
    </cfRule>
  </conditionalFormatting>
  <conditionalFormatting sqref="A36:B44">
    <cfRule type="expression" dxfId="1" priority="20" stopIfTrue="1">
      <formula>"len($A:$A)=3"</formula>
    </cfRule>
  </conditionalFormatting>
  <conditionalFormatting sqref="A38:B39">
    <cfRule type="expression" dxfId="1" priority="17" stopIfTrue="1">
      <formula>"len($A:$A)=3"</formula>
    </cfRule>
  </conditionalFormatting>
  <conditionalFormatting sqref="D40:D44 C39 B40:C58">
    <cfRule type="expression" dxfId="1" priority="5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G1342"/>
  <sheetViews>
    <sheetView showGridLines="0" showZeros="0" tabSelected="1" view="pageBreakPreview" zoomScaleNormal="100" workbookViewId="0">
      <pane xSplit="1" ySplit="3" topLeftCell="B4" activePane="bottomRight" state="frozen"/>
      <selection/>
      <selection pane="topRight"/>
      <selection pane="bottomLeft"/>
      <selection pane="bottomRight" activeCell="C231" sqref="C231"/>
    </sheetView>
  </sheetViews>
  <sheetFormatPr defaultColWidth="9" defaultRowHeight="18.75" outlineLevelCol="6"/>
  <cols>
    <col min="1" max="1" width="19.1333333333333" style="167" customWidth="1"/>
    <col min="2" max="2" width="38.125" style="167" customWidth="1"/>
    <col min="3" max="3" width="24.375" style="350" customWidth="1"/>
    <col min="4" max="4" width="23" style="350" customWidth="1"/>
    <col min="5" max="5" width="24.5" style="348" customWidth="1"/>
    <col min="6" max="6" width="4" style="167" hidden="1" customWidth="1"/>
    <col min="7" max="7" width="9" style="167" hidden="1" customWidth="1"/>
    <col min="8" max="16384" width="9" style="167"/>
  </cols>
  <sheetData>
    <row r="1" s="434" customFormat="1" ht="31" customHeight="1" spans="1:6">
      <c r="A1" s="436"/>
      <c r="B1" s="436" t="s">
        <v>133</v>
      </c>
      <c r="C1" s="437"/>
      <c r="D1" s="437"/>
      <c r="E1" s="436"/>
      <c r="F1" s="438"/>
    </row>
    <row r="2" s="240" customFormat="1" ht="24" customHeight="1" spans="1:5">
      <c r="A2" s="439"/>
      <c r="B2" s="440"/>
      <c r="C2" s="351"/>
      <c r="D2" s="441"/>
      <c r="E2" s="442" t="s">
        <v>2</v>
      </c>
    </row>
    <row r="3" s="168" customFormat="1" ht="34" customHeight="1" spans="1:7">
      <c r="A3" s="443" t="s">
        <v>3</v>
      </c>
      <c r="B3" s="444" t="s">
        <v>4</v>
      </c>
      <c r="C3" s="189" t="s">
        <v>129</v>
      </c>
      <c r="D3" s="189" t="s">
        <v>6</v>
      </c>
      <c r="E3" s="443" t="s">
        <v>130</v>
      </c>
      <c r="F3" s="417" t="s">
        <v>134</v>
      </c>
      <c r="G3" s="168" t="s">
        <v>135</v>
      </c>
    </row>
    <row r="4" spans="1:7">
      <c r="A4" s="445" t="s">
        <v>69</v>
      </c>
      <c r="B4" s="311" t="s">
        <v>70</v>
      </c>
      <c r="C4" s="312">
        <f>C5+C17+C26+C37+C48+C59+C70+C83+C92+C105+C115+C124+C135+C148+C155+C163+C169+C176+C183+C190+C197+C204+C212+C218+C224+C231+C246</f>
        <v>66372</v>
      </c>
      <c r="D4" s="312">
        <f>D5+D17+D26+D37+D48+D59+D70+D83+D92+D105+D115+D124+D135+D148+D155+D163+D169+D176+D183+D190+D197+D204+D212+D218+D224+D231+D246</f>
        <v>55939</v>
      </c>
      <c r="E4" s="313">
        <f t="shared" ref="E4:E67" si="0">IF(C4&gt;0,D4/C4-1,IF(C4&lt;0,-(D4/C4-1),""))</f>
        <v>-0.157</v>
      </c>
      <c r="F4" s="286" t="str">
        <f t="shared" ref="F4:F67" si="1">IF(LEN(A4)=3,"是",IF(B4&lt;&gt;"",IF(SUM(C4:D4)&lt;&gt;0,"是","否"),"是"))</f>
        <v>是</v>
      </c>
      <c r="G4" s="167" t="str">
        <f t="shared" ref="G4:G67" si="2">IF(LEN(A4)=3,"类",IF(LEN(A4)=5,"款","项"))</f>
        <v>类</v>
      </c>
    </row>
    <row r="5" spans="1:7">
      <c r="A5" s="445" t="s">
        <v>136</v>
      </c>
      <c r="B5" s="311" t="s">
        <v>137</v>
      </c>
      <c r="C5" s="312">
        <f>SUM(C6:C16)</f>
        <v>1413</v>
      </c>
      <c r="D5" s="312">
        <f>SUM(D6:D16)</f>
        <v>1218</v>
      </c>
      <c r="E5" s="313">
        <f t="shared" si="0"/>
        <v>-0.138</v>
      </c>
      <c r="F5" s="286" t="str">
        <f t="shared" si="1"/>
        <v>是</v>
      </c>
      <c r="G5" s="167" t="str">
        <f t="shared" si="2"/>
        <v>款</v>
      </c>
    </row>
    <row r="6" spans="1:7">
      <c r="A6" s="446" t="s">
        <v>138</v>
      </c>
      <c r="B6" s="315" t="s">
        <v>139</v>
      </c>
      <c r="C6" s="447">
        <v>1089</v>
      </c>
      <c r="D6" s="322">
        <v>984</v>
      </c>
      <c r="E6" s="313">
        <f t="shared" si="0"/>
        <v>-0.096</v>
      </c>
      <c r="F6" s="286" t="str">
        <f t="shared" si="1"/>
        <v>是</v>
      </c>
      <c r="G6" s="167" t="str">
        <f t="shared" si="2"/>
        <v>项</v>
      </c>
    </row>
    <row r="7" spans="1:7">
      <c r="A7" s="446" t="s">
        <v>140</v>
      </c>
      <c r="B7" s="315" t="s">
        <v>141</v>
      </c>
      <c r="C7" s="447">
        <v>318</v>
      </c>
      <c r="D7" s="322">
        <v>230</v>
      </c>
      <c r="E7" s="313">
        <f t="shared" si="0"/>
        <v>-0.277</v>
      </c>
      <c r="F7" s="286" t="str">
        <f t="shared" si="1"/>
        <v>是</v>
      </c>
      <c r="G7" s="167" t="str">
        <f t="shared" si="2"/>
        <v>项</v>
      </c>
    </row>
    <row r="8" hidden="1" spans="1:7">
      <c r="A8" s="446" t="s">
        <v>142</v>
      </c>
      <c r="B8" s="315" t="s">
        <v>143</v>
      </c>
      <c r="C8" s="322"/>
      <c r="D8" s="322"/>
      <c r="E8" s="313" t="str">
        <f t="shared" si="0"/>
        <v/>
      </c>
      <c r="F8" s="286" t="str">
        <f t="shared" si="1"/>
        <v>否</v>
      </c>
      <c r="G8" s="167" t="str">
        <f t="shared" si="2"/>
        <v>项</v>
      </c>
    </row>
    <row r="9" hidden="1" spans="1:7">
      <c r="A9" s="446" t="s">
        <v>144</v>
      </c>
      <c r="B9" s="315" t="s">
        <v>145</v>
      </c>
      <c r="C9" s="322">
        <v>0</v>
      </c>
      <c r="D9" s="322">
        <v>0</v>
      </c>
      <c r="E9" s="313" t="str">
        <f t="shared" si="0"/>
        <v/>
      </c>
      <c r="F9" s="286" t="str">
        <f t="shared" si="1"/>
        <v>否</v>
      </c>
      <c r="G9" s="167" t="str">
        <f t="shared" si="2"/>
        <v>项</v>
      </c>
    </row>
    <row r="10" hidden="1" spans="1:7">
      <c r="A10" s="446" t="s">
        <v>146</v>
      </c>
      <c r="B10" s="315" t="s">
        <v>147</v>
      </c>
      <c r="C10" s="322"/>
      <c r="D10" s="322"/>
      <c r="E10" s="313" t="str">
        <f t="shared" si="0"/>
        <v/>
      </c>
      <c r="F10" s="286" t="str">
        <f t="shared" si="1"/>
        <v>否</v>
      </c>
      <c r="G10" s="167" t="str">
        <f t="shared" si="2"/>
        <v>项</v>
      </c>
    </row>
    <row r="11" hidden="1" spans="1:7">
      <c r="A11" s="446" t="s">
        <v>148</v>
      </c>
      <c r="B11" s="315" t="s">
        <v>149</v>
      </c>
      <c r="C11" s="322"/>
      <c r="D11" s="322"/>
      <c r="E11" s="313" t="str">
        <f t="shared" si="0"/>
        <v/>
      </c>
      <c r="F11" s="286" t="str">
        <f t="shared" si="1"/>
        <v>否</v>
      </c>
      <c r="G11" s="167" t="str">
        <f t="shared" si="2"/>
        <v>项</v>
      </c>
    </row>
    <row r="12" hidden="1" spans="1:7">
      <c r="A12" s="446" t="s">
        <v>150</v>
      </c>
      <c r="B12" s="315" t="s">
        <v>151</v>
      </c>
      <c r="C12" s="322">
        <v>0</v>
      </c>
      <c r="D12" s="322">
        <v>0</v>
      </c>
      <c r="E12" s="313" t="str">
        <f t="shared" si="0"/>
        <v/>
      </c>
      <c r="F12" s="286" t="str">
        <f t="shared" si="1"/>
        <v>否</v>
      </c>
      <c r="G12" s="167" t="str">
        <f t="shared" si="2"/>
        <v>项</v>
      </c>
    </row>
    <row r="13" spans="1:7">
      <c r="A13" s="446" t="s">
        <v>152</v>
      </c>
      <c r="B13" s="315" t="s">
        <v>153</v>
      </c>
      <c r="C13" s="447">
        <v>6</v>
      </c>
      <c r="D13" s="322">
        <v>4</v>
      </c>
      <c r="E13" s="313">
        <f t="shared" si="0"/>
        <v>-0.333</v>
      </c>
      <c r="F13" s="286" t="str">
        <f t="shared" si="1"/>
        <v>是</v>
      </c>
      <c r="G13" s="167" t="str">
        <f t="shared" si="2"/>
        <v>项</v>
      </c>
    </row>
    <row r="14" hidden="1" spans="1:7">
      <c r="A14" s="446" t="s">
        <v>154</v>
      </c>
      <c r="B14" s="315" t="s">
        <v>155</v>
      </c>
      <c r="C14" s="322"/>
      <c r="D14" s="322"/>
      <c r="E14" s="313" t="str">
        <f t="shared" si="0"/>
        <v/>
      </c>
      <c r="F14" s="286" t="str">
        <f t="shared" si="1"/>
        <v>否</v>
      </c>
      <c r="G14" s="167" t="str">
        <f t="shared" si="2"/>
        <v>项</v>
      </c>
    </row>
    <row r="15" hidden="1" spans="1:7">
      <c r="A15" s="446" t="s">
        <v>156</v>
      </c>
      <c r="B15" s="315" t="s">
        <v>157</v>
      </c>
      <c r="C15" s="322"/>
      <c r="D15" s="322"/>
      <c r="E15" s="313" t="str">
        <f t="shared" si="0"/>
        <v/>
      </c>
      <c r="F15" s="286" t="str">
        <f t="shared" si="1"/>
        <v>否</v>
      </c>
      <c r="G15" s="167" t="str">
        <f t="shared" si="2"/>
        <v>项</v>
      </c>
    </row>
    <row r="16" hidden="1" spans="1:7">
      <c r="A16" s="446" t="s">
        <v>158</v>
      </c>
      <c r="B16" s="315" t="s">
        <v>159</v>
      </c>
      <c r="C16" s="322"/>
      <c r="D16" s="322"/>
      <c r="E16" s="313" t="str">
        <f t="shared" si="0"/>
        <v/>
      </c>
      <c r="F16" s="286" t="str">
        <f t="shared" si="1"/>
        <v>否</v>
      </c>
      <c r="G16" s="167" t="str">
        <f t="shared" si="2"/>
        <v>项</v>
      </c>
    </row>
    <row r="17" spans="1:7">
      <c r="A17" s="445" t="s">
        <v>160</v>
      </c>
      <c r="B17" s="311" t="s">
        <v>161</v>
      </c>
      <c r="C17" s="312">
        <f>SUM(C18:C25)</f>
        <v>1254</v>
      </c>
      <c r="D17" s="312">
        <f>SUM(D18:D25)</f>
        <v>1225</v>
      </c>
      <c r="E17" s="313">
        <f t="shared" si="0"/>
        <v>-0.023</v>
      </c>
      <c r="F17" s="286" t="str">
        <f t="shared" si="1"/>
        <v>是</v>
      </c>
      <c r="G17" s="167" t="str">
        <f t="shared" si="2"/>
        <v>款</v>
      </c>
    </row>
    <row r="18" spans="1:7">
      <c r="A18" s="446" t="s">
        <v>162</v>
      </c>
      <c r="B18" s="315" t="s">
        <v>139</v>
      </c>
      <c r="C18" s="447">
        <v>991</v>
      </c>
      <c r="D18" s="322">
        <v>932</v>
      </c>
      <c r="E18" s="313">
        <f t="shared" si="0"/>
        <v>-0.06</v>
      </c>
      <c r="F18" s="286" t="str">
        <f t="shared" si="1"/>
        <v>是</v>
      </c>
      <c r="G18" s="167" t="str">
        <f t="shared" si="2"/>
        <v>项</v>
      </c>
    </row>
    <row r="19" spans="1:7">
      <c r="A19" s="446" t="s">
        <v>163</v>
      </c>
      <c r="B19" s="315" t="s">
        <v>141</v>
      </c>
      <c r="C19" s="447">
        <v>260</v>
      </c>
      <c r="D19" s="322">
        <v>282</v>
      </c>
      <c r="E19" s="313">
        <f t="shared" si="0"/>
        <v>0.085</v>
      </c>
      <c r="F19" s="286" t="str">
        <f t="shared" si="1"/>
        <v>是</v>
      </c>
      <c r="G19" s="167" t="str">
        <f t="shared" si="2"/>
        <v>项</v>
      </c>
    </row>
    <row r="20" hidden="1" spans="1:7">
      <c r="A20" s="446" t="s">
        <v>164</v>
      </c>
      <c r="B20" s="315" t="s">
        <v>143</v>
      </c>
      <c r="C20" s="447">
        <v>0</v>
      </c>
      <c r="D20" s="322"/>
      <c r="E20" s="313" t="str">
        <f t="shared" si="0"/>
        <v/>
      </c>
      <c r="F20" s="286" t="str">
        <f t="shared" si="1"/>
        <v>否</v>
      </c>
      <c r="G20" s="167" t="str">
        <f t="shared" si="2"/>
        <v>项</v>
      </c>
    </row>
    <row r="21" hidden="1" spans="1:7">
      <c r="A21" s="446" t="s">
        <v>165</v>
      </c>
      <c r="B21" s="315" t="s">
        <v>166</v>
      </c>
      <c r="C21" s="447">
        <v>0</v>
      </c>
      <c r="D21" s="322">
        <v>0</v>
      </c>
      <c r="E21" s="313" t="str">
        <f t="shared" si="0"/>
        <v/>
      </c>
      <c r="F21" s="286" t="str">
        <f t="shared" si="1"/>
        <v>否</v>
      </c>
      <c r="G21" s="167" t="str">
        <f t="shared" si="2"/>
        <v>项</v>
      </c>
    </row>
    <row r="22" hidden="1" spans="1:7">
      <c r="A22" s="446" t="s">
        <v>167</v>
      </c>
      <c r="B22" s="315" t="s">
        <v>168</v>
      </c>
      <c r="C22" s="447">
        <v>0</v>
      </c>
      <c r="D22" s="322"/>
      <c r="E22" s="313" t="str">
        <f t="shared" si="0"/>
        <v/>
      </c>
      <c r="F22" s="286" t="str">
        <f t="shared" si="1"/>
        <v>否</v>
      </c>
      <c r="G22" s="167" t="str">
        <f t="shared" si="2"/>
        <v>项</v>
      </c>
    </row>
    <row r="23" hidden="1" spans="1:7">
      <c r="A23" s="446" t="s">
        <v>169</v>
      </c>
      <c r="B23" s="315" t="s">
        <v>170</v>
      </c>
      <c r="C23" s="447">
        <v>0</v>
      </c>
      <c r="D23" s="322"/>
      <c r="E23" s="313" t="str">
        <f t="shared" si="0"/>
        <v/>
      </c>
      <c r="F23" s="286" t="str">
        <f t="shared" si="1"/>
        <v>否</v>
      </c>
      <c r="G23" s="167" t="str">
        <f t="shared" si="2"/>
        <v>项</v>
      </c>
    </row>
    <row r="24" hidden="1" spans="1:7">
      <c r="A24" s="446" t="s">
        <v>171</v>
      </c>
      <c r="B24" s="315" t="s">
        <v>157</v>
      </c>
      <c r="C24" s="447">
        <v>0</v>
      </c>
      <c r="D24" s="322"/>
      <c r="E24" s="313" t="str">
        <f t="shared" si="0"/>
        <v/>
      </c>
      <c r="F24" s="286" t="str">
        <f t="shared" si="1"/>
        <v>否</v>
      </c>
      <c r="G24" s="167" t="str">
        <f t="shared" si="2"/>
        <v>项</v>
      </c>
    </row>
    <row r="25" spans="1:7">
      <c r="A25" s="446" t="s">
        <v>172</v>
      </c>
      <c r="B25" s="315" t="s">
        <v>173</v>
      </c>
      <c r="C25" s="447">
        <v>3</v>
      </c>
      <c r="D25" s="322">
        <v>11</v>
      </c>
      <c r="E25" s="313">
        <f t="shared" si="0"/>
        <v>2.667</v>
      </c>
      <c r="F25" s="286" t="str">
        <f t="shared" si="1"/>
        <v>是</v>
      </c>
      <c r="G25" s="167" t="str">
        <f t="shared" si="2"/>
        <v>项</v>
      </c>
    </row>
    <row r="26" ht="37.5" spans="1:7">
      <c r="A26" s="445" t="s">
        <v>174</v>
      </c>
      <c r="B26" s="311" t="s">
        <v>175</v>
      </c>
      <c r="C26" s="312">
        <f>SUM(C27:C36)</f>
        <v>22911</v>
      </c>
      <c r="D26" s="312">
        <f>SUM(D27:D36)</f>
        <v>22607</v>
      </c>
      <c r="E26" s="313">
        <f t="shared" si="0"/>
        <v>-0.013</v>
      </c>
      <c r="F26" s="286" t="str">
        <f t="shared" si="1"/>
        <v>是</v>
      </c>
      <c r="G26" s="167" t="str">
        <f t="shared" si="2"/>
        <v>款</v>
      </c>
    </row>
    <row r="27" spans="1:7">
      <c r="A27" s="446" t="s">
        <v>176</v>
      </c>
      <c r="B27" s="315" t="s">
        <v>139</v>
      </c>
      <c r="C27" s="448">
        <v>13378</v>
      </c>
      <c r="D27" s="322">
        <v>13257</v>
      </c>
      <c r="E27" s="313">
        <f t="shared" si="0"/>
        <v>-0.009</v>
      </c>
      <c r="F27" s="286" t="str">
        <f t="shared" si="1"/>
        <v>是</v>
      </c>
      <c r="G27" s="167" t="str">
        <f t="shared" si="2"/>
        <v>项</v>
      </c>
    </row>
    <row r="28" spans="1:7">
      <c r="A28" s="446" t="s">
        <v>177</v>
      </c>
      <c r="B28" s="315" t="s">
        <v>141</v>
      </c>
      <c r="C28" s="448">
        <v>1100</v>
      </c>
      <c r="D28" s="322">
        <v>3210</v>
      </c>
      <c r="E28" s="313">
        <f t="shared" si="0"/>
        <v>1.918</v>
      </c>
      <c r="F28" s="286" t="str">
        <f t="shared" si="1"/>
        <v>是</v>
      </c>
      <c r="G28" s="167" t="str">
        <f t="shared" si="2"/>
        <v>项</v>
      </c>
    </row>
    <row r="29" spans="1:7">
      <c r="A29" s="446" t="s">
        <v>178</v>
      </c>
      <c r="B29" s="315" t="s">
        <v>143</v>
      </c>
      <c r="C29" s="448">
        <v>0</v>
      </c>
      <c r="D29" s="322"/>
      <c r="E29" s="313" t="str">
        <f t="shared" si="0"/>
        <v/>
      </c>
      <c r="F29" s="286" t="str">
        <f t="shared" si="1"/>
        <v>否</v>
      </c>
      <c r="G29" s="167" t="str">
        <f t="shared" si="2"/>
        <v>项</v>
      </c>
    </row>
    <row r="30" spans="1:7">
      <c r="A30" s="446" t="s">
        <v>179</v>
      </c>
      <c r="B30" s="315" t="s">
        <v>180</v>
      </c>
      <c r="C30" s="448">
        <v>0</v>
      </c>
      <c r="D30" s="322"/>
      <c r="E30" s="313" t="str">
        <f t="shared" si="0"/>
        <v/>
      </c>
      <c r="F30" s="286" t="str">
        <f t="shared" si="1"/>
        <v>否</v>
      </c>
      <c r="G30" s="167" t="str">
        <f t="shared" si="2"/>
        <v>项</v>
      </c>
    </row>
    <row r="31" spans="1:7">
      <c r="A31" s="446" t="s">
        <v>181</v>
      </c>
      <c r="B31" s="315" t="s">
        <v>182</v>
      </c>
      <c r="C31" s="448">
        <v>0</v>
      </c>
      <c r="D31" s="322"/>
      <c r="E31" s="313" t="str">
        <f t="shared" si="0"/>
        <v/>
      </c>
      <c r="F31" s="286" t="str">
        <f t="shared" si="1"/>
        <v>否</v>
      </c>
      <c r="G31" s="167" t="str">
        <f t="shared" si="2"/>
        <v>项</v>
      </c>
    </row>
    <row r="32" spans="1:7">
      <c r="A32" s="446" t="s">
        <v>183</v>
      </c>
      <c r="B32" s="315" t="s">
        <v>184</v>
      </c>
      <c r="C32" s="448">
        <v>0</v>
      </c>
      <c r="D32" s="322">
        <v>0</v>
      </c>
      <c r="E32" s="313" t="str">
        <f t="shared" si="0"/>
        <v/>
      </c>
      <c r="F32" s="286" t="str">
        <f t="shared" si="1"/>
        <v>否</v>
      </c>
      <c r="G32" s="167" t="str">
        <f t="shared" si="2"/>
        <v>项</v>
      </c>
    </row>
    <row r="33" spans="1:7">
      <c r="A33" s="446" t="s">
        <v>185</v>
      </c>
      <c r="B33" s="315" t="s">
        <v>186</v>
      </c>
      <c r="C33" s="448">
        <v>23</v>
      </c>
      <c r="D33" s="322"/>
      <c r="E33" s="313">
        <f t="shared" si="0"/>
        <v>-1</v>
      </c>
      <c r="F33" s="286" t="str">
        <f t="shared" si="1"/>
        <v>是</v>
      </c>
      <c r="G33" s="167" t="str">
        <f t="shared" si="2"/>
        <v>项</v>
      </c>
    </row>
    <row r="34" spans="1:7">
      <c r="A34" s="446" t="s">
        <v>187</v>
      </c>
      <c r="B34" s="315" t="s">
        <v>188</v>
      </c>
      <c r="C34" s="448">
        <v>0</v>
      </c>
      <c r="D34" s="322"/>
      <c r="E34" s="313" t="str">
        <f t="shared" si="0"/>
        <v/>
      </c>
      <c r="F34" s="286" t="str">
        <f t="shared" si="1"/>
        <v>否</v>
      </c>
      <c r="G34" s="167" t="str">
        <f t="shared" si="2"/>
        <v>项</v>
      </c>
    </row>
    <row r="35" spans="1:7">
      <c r="A35" s="446" t="s">
        <v>189</v>
      </c>
      <c r="B35" s="315" t="s">
        <v>157</v>
      </c>
      <c r="C35" s="448">
        <v>3923</v>
      </c>
      <c r="D35" s="322">
        <v>3926</v>
      </c>
      <c r="E35" s="313">
        <f t="shared" si="0"/>
        <v>0.001</v>
      </c>
      <c r="F35" s="286" t="str">
        <f t="shared" si="1"/>
        <v>是</v>
      </c>
      <c r="G35" s="167" t="str">
        <f t="shared" si="2"/>
        <v>项</v>
      </c>
    </row>
    <row r="36" ht="37.5" spans="1:7">
      <c r="A36" s="449" t="s">
        <v>190</v>
      </c>
      <c r="B36" s="315" t="s">
        <v>191</v>
      </c>
      <c r="C36" s="448">
        <v>4487</v>
      </c>
      <c r="D36" s="322">
        <v>2214</v>
      </c>
      <c r="E36" s="313">
        <f t="shared" si="0"/>
        <v>-0.507</v>
      </c>
      <c r="F36" s="286" t="str">
        <f t="shared" si="1"/>
        <v>是</v>
      </c>
      <c r="G36" s="167" t="str">
        <f t="shared" si="2"/>
        <v>项</v>
      </c>
    </row>
    <row r="37" spans="1:7">
      <c r="A37" s="445" t="s">
        <v>192</v>
      </c>
      <c r="B37" s="311" t="s">
        <v>193</v>
      </c>
      <c r="C37" s="312">
        <f>SUM(C38:C47)</f>
        <v>4810</v>
      </c>
      <c r="D37" s="312">
        <f>SUM(D38:D47)</f>
        <v>5696</v>
      </c>
      <c r="E37" s="313">
        <f t="shared" si="0"/>
        <v>0.184</v>
      </c>
      <c r="F37" s="286" t="str">
        <f t="shared" si="1"/>
        <v>是</v>
      </c>
      <c r="G37" s="167" t="str">
        <f t="shared" si="2"/>
        <v>款</v>
      </c>
    </row>
    <row r="38" spans="1:7">
      <c r="A38" s="446" t="s">
        <v>194</v>
      </c>
      <c r="B38" s="315" t="s">
        <v>139</v>
      </c>
      <c r="C38" s="448">
        <v>599</v>
      </c>
      <c r="D38" s="322">
        <v>600</v>
      </c>
      <c r="E38" s="313">
        <f t="shared" si="0"/>
        <v>0.002</v>
      </c>
      <c r="F38" s="286" t="str">
        <f t="shared" si="1"/>
        <v>是</v>
      </c>
      <c r="G38" s="167" t="str">
        <f t="shared" si="2"/>
        <v>项</v>
      </c>
    </row>
    <row r="39" spans="1:7">
      <c r="A39" s="446" t="s">
        <v>195</v>
      </c>
      <c r="B39" s="315" t="s">
        <v>141</v>
      </c>
      <c r="C39" s="448">
        <v>11</v>
      </c>
      <c r="D39" s="322">
        <v>10</v>
      </c>
      <c r="E39" s="313">
        <f t="shared" si="0"/>
        <v>-0.091</v>
      </c>
      <c r="F39" s="286" t="str">
        <f t="shared" si="1"/>
        <v>是</v>
      </c>
      <c r="G39" s="167" t="str">
        <f t="shared" si="2"/>
        <v>项</v>
      </c>
    </row>
    <row r="40" spans="1:7">
      <c r="A40" s="446" t="s">
        <v>196</v>
      </c>
      <c r="B40" s="315" t="s">
        <v>143</v>
      </c>
      <c r="C40" s="448">
        <v>0</v>
      </c>
      <c r="D40" s="322"/>
      <c r="E40" s="313" t="str">
        <f t="shared" si="0"/>
        <v/>
      </c>
      <c r="F40" s="286" t="str">
        <f t="shared" si="1"/>
        <v>否</v>
      </c>
      <c r="G40" s="167" t="str">
        <f t="shared" si="2"/>
        <v>项</v>
      </c>
    </row>
    <row r="41" spans="1:7">
      <c r="A41" s="446" t="s">
        <v>197</v>
      </c>
      <c r="B41" s="315" t="s">
        <v>198</v>
      </c>
      <c r="C41" s="448">
        <v>27</v>
      </c>
      <c r="D41" s="322">
        <v>28</v>
      </c>
      <c r="E41" s="313">
        <f t="shared" si="0"/>
        <v>0.037</v>
      </c>
      <c r="F41" s="286" t="str">
        <f t="shared" si="1"/>
        <v>是</v>
      </c>
      <c r="G41" s="167" t="str">
        <f t="shared" si="2"/>
        <v>项</v>
      </c>
    </row>
    <row r="42" spans="1:7">
      <c r="A42" s="446" t="s">
        <v>199</v>
      </c>
      <c r="B42" s="315" t="s">
        <v>200</v>
      </c>
      <c r="C42" s="448">
        <v>0</v>
      </c>
      <c r="D42" s="322"/>
      <c r="E42" s="313" t="str">
        <f t="shared" si="0"/>
        <v/>
      </c>
      <c r="F42" s="286" t="str">
        <f t="shared" si="1"/>
        <v>否</v>
      </c>
      <c r="G42" s="167" t="str">
        <f t="shared" si="2"/>
        <v>项</v>
      </c>
    </row>
    <row r="43" spans="1:7">
      <c r="A43" s="446" t="s">
        <v>201</v>
      </c>
      <c r="B43" s="315" t="s">
        <v>202</v>
      </c>
      <c r="C43" s="448">
        <v>4140</v>
      </c>
      <c r="D43" s="322">
        <v>5057</v>
      </c>
      <c r="E43" s="313">
        <f t="shared" si="0"/>
        <v>0.221</v>
      </c>
      <c r="F43" s="286" t="str">
        <f t="shared" si="1"/>
        <v>是</v>
      </c>
      <c r="G43" s="167" t="str">
        <f t="shared" si="2"/>
        <v>项</v>
      </c>
    </row>
    <row r="44" spans="1:7">
      <c r="A44" s="446" t="s">
        <v>203</v>
      </c>
      <c r="B44" s="315" t="s">
        <v>204</v>
      </c>
      <c r="C44" s="448">
        <v>0</v>
      </c>
      <c r="D44" s="322"/>
      <c r="E44" s="313" t="str">
        <f t="shared" si="0"/>
        <v/>
      </c>
      <c r="F44" s="286" t="str">
        <f t="shared" si="1"/>
        <v>否</v>
      </c>
      <c r="G44" s="167" t="str">
        <f t="shared" si="2"/>
        <v>项</v>
      </c>
    </row>
    <row r="45" spans="1:7">
      <c r="A45" s="446" t="s">
        <v>205</v>
      </c>
      <c r="B45" s="315" t="s">
        <v>206</v>
      </c>
      <c r="C45" s="448">
        <v>0</v>
      </c>
      <c r="D45" s="322">
        <v>1</v>
      </c>
      <c r="E45" s="313" t="str">
        <f t="shared" si="0"/>
        <v/>
      </c>
      <c r="F45" s="286" t="str">
        <f t="shared" si="1"/>
        <v>是</v>
      </c>
      <c r="G45" s="167" t="str">
        <f t="shared" si="2"/>
        <v>项</v>
      </c>
    </row>
    <row r="46" spans="1:7">
      <c r="A46" s="446" t="s">
        <v>207</v>
      </c>
      <c r="B46" s="315" t="s">
        <v>157</v>
      </c>
      <c r="C46" s="448">
        <v>0</v>
      </c>
      <c r="D46" s="322">
        <v>0</v>
      </c>
      <c r="E46" s="313" t="str">
        <f t="shared" si="0"/>
        <v/>
      </c>
      <c r="F46" s="286" t="str">
        <f t="shared" si="1"/>
        <v>否</v>
      </c>
      <c r="G46" s="167" t="str">
        <f t="shared" si="2"/>
        <v>项</v>
      </c>
    </row>
    <row r="47" spans="1:7">
      <c r="A47" s="446" t="s">
        <v>208</v>
      </c>
      <c r="B47" s="315" t="s">
        <v>209</v>
      </c>
      <c r="C47" s="448">
        <v>33</v>
      </c>
      <c r="D47" s="322"/>
      <c r="E47" s="313">
        <f t="shared" si="0"/>
        <v>-1</v>
      </c>
      <c r="F47" s="286" t="str">
        <f t="shared" si="1"/>
        <v>是</v>
      </c>
      <c r="G47" s="167" t="str">
        <f t="shared" si="2"/>
        <v>项</v>
      </c>
    </row>
    <row r="48" spans="1:7">
      <c r="A48" s="445" t="s">
        <v>210</v>
      </c>
      <c r="B48" s="311" t="s">
        <v>211</v>
      </c>
      <c r="C48" s="312">
        <f>SUM(C49:C58)</f>
        <v>1618</v>
      </c>
      <c r="D48" s="312">
        <f>SUM(D49:D58)</f>
        <v>1097</v>
      </c>
      <c r="E48" s="313">
        <f t="shared" si="0"/>
        <v>-0.322</v>
      </c>
      <c r="F48" s="286" t="str">
        <f t="shared" si="1"/>
        <v>是</v>
      </c>
      <c r="G48" s="167" t="str">
        <f t="shared" si="2"/>
        <v>款</v>
      </c>
    </row>
    <row r="49" spans="1:7">
      <c r="A49" s="446" t="s">
        <v>212</v>
      </c>
      <c r="B49" s="315" t="s">
        <v>139</v>
      </c>
      <c r="C49" s="448">
        <v>1247</v>
      </c>
      <c r="D49" s="322">
        <v>738</v>
      </c>
      <c r="E49" s="313">
        <f t="shared" si="0"/>
        <v>-0.408</v>
      </c>
      <c r="F49" s="286" t="str">
        <f t="shared" si="1"/>
        <v>是</v>
      </c>
      <c r="G49" s="167" t="str">
        <f t="shared" si="2"/>
        <v>项</v>
      </c>
    </row>
    <row r="50" spans="1:7">
      <c r="A50" s="446" t="s">
        <v>213</v>
      </c>
      <c r="B50" s="315" t="s">
        <v>141</v>
      </c>
      <c r="C50" s="448">
        <v>0</v>
      </c>
      <c r="D50" s="322"/>
      <c r="E50" s="313" t="str">
        <f t="shared" si="0"/>
        <v/>
      </c>
      <c r="F50" s="286" t="str">
        <f t="shared" si="1"/>
        <v>否</v>
      </c>
      <c r="G50" s="167" t="str">
        <f t="shared" si="2"/>
        <v>项</v>
      </c>
    </row>
    <row r="51" hidden="1" spans="1:7">
      <c r="A51" s="446" t="s">
        <v>214</v>
      </c>
      <c r="B51" s="315" t="s">
        <v>143</v>
      </c>
      <c r="C51" s="447">
        <v>0</v>
      </c>
      <c r="D51" s="322"/>
      <c r="E51" s="313" t="str">
        <f t="shared" si="0"/>
        <v/>
      </c>
      <c r="F51" s="286" t="str">
        <f t="shared" si="1"/>
        <v>否</v>
      </c>
      <c r="G51" s="167" t="str">
        <f t="shared" si="2"/>
        <v>项</v>
      </c>
    </row>
    <row r="52" hidden="1" spans="1:7">
      <c r="A52" s="446" t="s">
        <v>215</v>
      </c>
      <c r="B52" s="315" t="s">
        <v>216</v>
      </c>
      <c r="C52" s="447">
        <v>0</v>
      </c>
      <c r="D52" s="322">
        <v>0</v>
      </c>
      <c r="E52" s="313" t="str">
        <f t="shared" si="0"/>
        <v/>
      </c>
      <c r="F52" s="286" t="str">
        <f t="shared" si="1"/>
        <v>否</v>
      </c>
      <c r="G52" s="167" t="str">
        <f t="shared" si="2"/>
        <v>项</v>
      </c>
    </row>
    <row r="53" spans="1:7">
      <c r="A53" s="446" t="s">
        <v>217</v>
      </c>
      <c r="B53" s="315" t="s">
        <v>218</v>
      </c>
      <c r="C53" s="448">
        <v>71</v>
      </c>
      <c r="D53" s="322">
        <v>74</v>
      </c>
      <c r="E53" s="313">
        <f t="shared" si="0"/>
        <v>0.042</v>
      </c>
      <c r="F53" s="286" t="str">
        <f t="shared" si="1"/>
        <v>是</v>
      </c>
      <c r="G53" s="167" t="str">
        <f t="shared" si="2"/>
        <v>项</v>
      </c>
    </row>
    <row r="54" hidden="1" spans="1:7">
      <c r="A54" s="446" t="s">
        <v>219</v>
      </c>
      <c r="B54" s="315" t="s">
        <v>220</v>
      </c>
      <c r="C54" s="447">
        <v>0</v>
      </c>
      <c r="D54" s="322">
        <v>0</v>
      </c>
      <c r="E54" s="313" t="str">
        <f t="shared" si="0"/>
        <v/>
      </c>
      <c r="F54" s="286" t="str">
        <f t="shared" si="1"/>
        <v>否</v>
      </c>
      <c r="G54" s="167" t="str">
        <f t="shared" si="2"/>
        <v>项</v>
      </c>
    </row>
    <row r="55" spans="1:7">
      <c r="A55" s="446" t="s">
        <v>221</v>
      </c>
      <c r="B55" s="315" t="s">
        <v>222</v>
      </c>
      <c r="C55" s="448">
        <v>290</v>
      </c>
      <c r="D55" s="322">
        <v>285</v>
      </c>
      <c r="E55" s="313">
        <f t="shared" si="0"/>
        <v>-0.017</v>
      </c>
      <c r="F55" s="286" t="str">
        <f t="shared" si="1"/>
        <v>是</v>
      </c>
      <c r="G55" s="167" t="str">
        <f t="shared" si="2"/>
        <v>项</v>
      </c>
    </row>
    <row r="56" hidden="1" spans="1:7">
      <c r="A56" s="446" t="s">
        <v>223</v>
      </c>
      <c r="B56" s="315" t="s">
        <v>224</v>
      </c>
      <c r="C56" s="447">
        <v>0</v>
      </c>
      <c r="D56" s="322"/>
      <c r="E56" s="313" t="str">
        <f t="shared" si="0"/>
        <v/>
      </c>
      <c r="F56" s="286" t="str">
        <f t="shared" si="1"/>
        <v>否</v>
      </c>
      <c r="G56" s="167" t="str">
        <f t="shared" si="2"/>
        <v>项</v>
      </c>
    </row>
    <row r="57" hidden="1" spans="1:7">
      <c r="A57" s="446" t="s">
        <v>225</v>
      </c>
      <c r="B57" s="315" t="s">
        <v>157</v>
      </c>
      <c r="C57" s="447">
        <v>0</v>
      </c>
      <c r="D57" s="322"/>
      <c r="E57" s="313" t="str">
        <f t="shared" si="0"/>
        <v/>
      </c>
      <c r="F57" s="286" t="str">
        <f t="shared" si="1"/>
        <v>否</v>
      </c>
      <c r="G57" s="167" t="str">
        <f t="shared" si="2"/>
        <v>项</v>
      </c>
    </row>
    <row r="58" spans="1:7">
      <c r="A58" s="446" t="s">
        <v>226</v>
      </c>
      <c r="B58" s="315" t="s">
        <v>227</v>
      </c>
      <c r="C58" s="448">
        <v>10</v>
      </c>
      <c r="D58" s="322"/>
      <c r="E58" s="313">
        <f t="shared" si="0"/>
        <v>-1</v>
      </c>
      <c r="F58" s="286" t="str">
        <f t="shared" si="1"/>
        <v>是</v>
      </c>
      <c r="G58" s="167" t="str">
        <f t="shared" si="2"/>
        <v>项</v>
      </c>
    </row>
    <row r="59" spans="1:7">
      <c r="A59" s="445" t="s">
        <v>228</v>
      </c>
      <c r="B59" s="311" t="s">
        <v>229</v>
      </c>
      <c r="C59" s="312">
        <f>SUM(C60:C69)</f>
        <v>3040</v>
      </c>
      <c r="D59" s="312">
        <f>SUM(D60:D69)</f>
        <v>2341</v>
      </c>
      <c r="E59" s="313">
        <f t="shared" si="0"/>
        <v>-0.23</v>
      </c>
      <c r="F59" s="286" t="str">
        <f t="shared" si="1"/>
        <v>是</v>
      </c>
      <c r="G59" s="167" t="str">
        <f t="shared" si="2"/>
        <v>款</v>
      </c>
    </row>
    <row r="60" spans="1:7">
      <c r="A60" s="446" t="s">
        <v>230</v>
      </c>
      <c r="B60" s="315" t="s">
        <v>139</v>
      </c>
      <c r="C60" s="447">
        <v>1608</v>
      </c>
      <c r="D60" s="322">
        <v>1261</v>
      </c>
      <c r="E60" s="313">
        <f t="shared" si="0"/>
        <v>-0.216</v>
      </c>
      <c r="F60" s="286" t="str">
        <f t="shared" si="1"/>
        <v>是</v>
      </c>
      <c r="G60" s="167" t="str">
        <f t="shared" si="2"/>
        <v>项</v>
      </c>
    </row>
    <row r="61" spans="1:7">
      <c r="A61" s="446" t="s">
        <v>231</v>
      </c>
      <c r="B61" s="315" t="s">
        <v>141</v>
      </c>
      <c r="C61" s="447">
        <v>1220</v>
      </c>
      <c r="D61" s="322">
        <v>1075</v>
      </c>
      <c r="E61" s="313">
        <f t="shared" si="0"/>
        <v>-0.119</v>
      </c>
      <c r="F61" s="286" t="str">
        <f t="shared" si="1"/>
        <v>是</v>
      </c>
      <c r="G61" s="167" t="str">
        <f t="shared" si="2"/>
        <v>项</v>
      </c>
    </row>
    <row r="62" hidden="1" spans="1:7">
      <c r="A62" s="446" t="s">
        <v>232</v>
      </c>
      <c r="B62" s="315" t="s">
        <v>143</v>
      </c>
      <c r="C62" s="447">
        <v>0</v>
      </c>
      <c r="D62" s="322"/>
      <c r="E62" s="313" t="str">
        <f t="shared" si="0"/>
        <v/>
      </c>
      <c r="F62" s="286" t="str">
        <f t="shared" si="1"/>
        <v>否</v>
      </c>
      <c r="G62" s="167" t="str">
        <f t="shared" si="2"/>
        <v>项</v>
      </c>
    </row>
    <row r="63" hidden="1" spans="1:7">
      <c r="A63" s="446" t="s">
        <v>233</v>
      </c>
      <c r="B63" s="315" t="s">
        <v>234</v>
      </c>
      <c r="C63" s="447">
        <v>0</v>
      </c>
      <c r="D63" s="322"/>
      <c r="E63" s="313" t="str">
        <f t="shared" si="0"/>
        <v/>
      </c>
      <c r="F63" s="286" t="str">
        <f t="shared" si="1"/>
        <v>否</v>
      </c>
      <c r="G63" s="167" t="str">
        <f t="shared" si="2"/>
        <v>项</v>
      </c>
    </row>
    <row r="64" hidden="1" spans="1:7">
      <c r="A64" s="446" t="s">
        <v>235</v>
      </c>
      <c r="B64" s="315" t="s">
        <v>236</v>
      </c>
      <c r="C64" s="447">
        <v>0</v>
      </c>
      <c r="D64" s="322"/>
      <c r="E64" s="313" t="str">
        <f t="shared" si="0"/>
        <v/>
      </c>
      <c r="F64" s="286" t="str">
        <f t="shared" si="1"/>
        <v>否</v>
      </c>
      <c r="G64" s="167" t="str">
        <f t="shared" si="2"/>
        <v>项</v>
      </c>
    </row>
    <row r="65" hidden="1" spans="1:7">
      <c r="A65" s="446" t="s">
        <v>237</v>
      </c>
      <c r="B65" s="315" t="s">
        <v>238</v>
      </c>
      <c r="C65" s="447">
        <v>0</v>
      </c>
      <c r="D65" s="322"/>
      <c r="E65" s="313" t="str">
        <f t="shared" si="0"/>
        <v/>
      </c>
      <c r="F65" s="286" t="str">
        <f t="shared" si="1"/>
        <v>否</v>
      </c>
      <c r="G65" s="167" t="str">
        <f t="shared" si="2"/>
        <v>项</v>
      </c>
    </row>
    <row r="66" hidden="1" spans="1:7">
      <c r="A66" s="446" t="s">
        <v>239</v>
      </c>
      <c r="B66" s="315" t="s">
        <v>240</v>
      </c>
      <c r="C66" s="447">
        <v>0</v>
      </c>
      <c r="D66" s="322"/>
      <c r="E66" s="313" t="str">
        <f t="shared" si="0"/>
        <v/>
      </c>
      <c r="F66" s="286" t="str">
        <f t="shared" si="1"/>
        <v>否</v>
      </c>
      <c r="G66" s="167" t="str">
        <f t="shared" si="2"/>
        <v>项</v>
      </c>
    </row>
    <row r="67" hidden="1" spans="1:7">
      <c r="A67" s="446" t="s">
        <v>241</v>
      </c>
      <c r="B67" s="315" t="s">
        <v>242</v>
      </c>
      <c r="C67" s="447">
        <v>0</v>
      </c>
      <c r="D67" s="322"/>
      <c r="E67" s="313" t="str">
        <f t="shared" si="0"/>
        <v/>
      </c>
      <c r="F67" s="286" t="str">
        <f t="shared" si="1"/>
        <v>否</v>
      </c>
      <c r="G67" s="167" t="str">
        <f t="shared" si="2"/>
        <v>项</v>
      </c>
    </row>
    <row r="68" hidden="1" spans="1:7">
      <c r="A68" s="446" t="s">
        <v>243</v>
      </c>
      <c r="B68" s="315" t="s">
        <v>157</v>
      </c>
      <c r="C68" s="447">
        <v>0</v>
      </c>
      <c r="D68" s="322"/>
      <c r="E68" s="313" t="str">
        <f t="shared" ref="E68:E131" si="3">IF(C68&gt;0,D68/C68-1,IF(C68&lt;0,-(D68/C68-1),""))</f>
        <v/>
      </c>
      <c r="F68" s="286" t="str">
        <f t="shared" ref="F68:F131" si="4">IF(LEN(A68)=3,"是",IF(B68&lt;&gt;"",IF(SUM(C68:D68)&lt;&gt;0,"是","否"),"是"))</f>
        <v>否</v>
      </c>
      <c r="G68" s="167" t="str">
        <f t="shared" ref="G68:G131" si="5">IF(LEN(A68)=3,"类",IF(LEN(A68)=5,"款","项"))</f>
        <v>项</v>
      </c>
    </row>
    <row r="69" spans="1:7">
      <c r="A69" s="446" t="s">
        <v>244</v>
      </c>
      <c r="B69" s="315" t="s">
        <v>245</v>
      </c>
      <c r="C69" s="447">
        <v>212</v>
      </c>
      <c r="D69" s="322">
        <v>5</v>
      </c>
      <c r="E69" s="313">
        <f t="shared" si="3"/>
        <v>-0.976</v>
      </c>
      <c r="F69" s="286" t="str">
        <f t="shared" si="4"/>
        <v>是</v>
      </c>
      <c r="G69" s="167" t="str">
        <f t="shared" si="5"/>
        <v>项</v>
      </c>
    </row>
    <row r="70" spans="1:7">
      <c r="A70" s="445" t="s">
        <v>246</v>
      </c>
      <c r="B70" s="311" t="s">
        <v>247</v>
      </c>
      <c r="C70" s="312">
        <f>SUM(C71:C82)</f>
        <v>5602</v>
      </c>
      <c r="D70" s="312">
        <f>SUM(D71:D82)</f>
        <v>2000</v>
      </c>
      <c r="E70" s="313">
        <f t="shared" si="3"/>
        <v>-0.643</v>
      </c>
      <c r="F70" s="286" t="str">
        <f t="shared" si="4"/>
        <v>是</v>
      </c>
      <c r="G70" s="167" t="str">
        <f t="shared" si="5"/>
        <v>款</v>
      </c>
    </row>
    <row r="71" hidden="1" spans="1:7">
      <c r="A71" s="446" t="s">
        <v>248</v>
      </c>
      <c r="B71" s="315" t="s">
        <v>139</v>
      </c>
      <c r="C71" s="322"/>
      <c r="D71" s="322"/>
      <c r="E71" s="313" t="str">
        <f t="shared" si="3"/>
        <v/>
      </c>
      <c r="F71" s="286" t="str">
        <f t="shared" si="4"/>
        <v>否</v>
      </c>
      <c r="G71" s="167" t="str">
        <f t="shared" si="5"/>
        <v>项</v>
      </c>
    </row>
    <row r="72" spans="1:7">
      <c r="A72" s="446" t="s">
        <v>249</v>
      </c>
      <c r="B72" s="315" t="s">
        <v>141</v>
      </c>
      <c r="C72" s="447">
        <v>5602</v>
      </c>
      <c r="D72" s="322">
        <v>2000</v>
      </c>
      <c r="E72" s="313">
        <f t="shared" si="3"/>
        <v>-0.643</v>
      </c>
      <c r="F72" s="286" t="str">
        <f t="shared" si="4"/>
        <v>是</v>
      </c>
      <c r="G72" s="167" t="str">
        <f t="shared" si="5"/>
        <v>项</v>
      </c>
    </row>
    <row r="73" hidden="1" spans="1:7">
      <c r="A73" s="446" t="s">
        <v>250</v>
      </c>
      <c r="B73" s="315" t="s">
        <v>143</v>
      </c>
      <c r="C73" s="322">
        <v>0</v>
      </c>
      <c r="D73" s="322">
        <v>0</v>
      </c>
      <c r="E73" s="313" t="str">
        <f t="shared" si="3"/>
        <v/>
      </c>
      <c r="F73" s="286" t="str">
        <f t="shared" si="4"/>
        <v>否</v>
      </c>
      <c r="G73" s="167" t="str">
        <f t="shared" si="5"/>
        <v>项</v>
      </c>
    </row>
    <row r="74" hidden="1" spans="1:7">
      <c r="A74" s="446" t="s">
        <v>251</v>
      </c>
      <c r="B74" s="315" t="s">
        <v>252</v>
      </c>
      <c r="C74" s="322">
        <v>0</v>
      </c>
      <c r="D74" s="322">
        <v>0</v>
      </c>
      <c r="E74" s="313" t="str">
        <f t="shared" si="3"/>
        <v/>
      </c>
      <c r="F74" s="286" t="str">
        <f t="shared" si="4"/>
        <v>否</v>
      </c>
      <c r="G74" s="167" t="str">
        <f t="shared" si="5"/>
        <v>项</v>
      </c>
    </row>
    <row r="75" hidden="1" spans="1:7">
      <c r="A75" s="446" t="s">
        <v>253</v>
      </c>
      <c r="B75" s="315" t="s">
        <v>254</v>
      </c>
      <c r="C75" s="322">
        <v>0</v>
      </c>
      <c r="D75" s="322">
        <v>0</v>
      </c>
      <c r="E75" s="313" t="str">
        <f t="shared" si="3"/>
        <v/>
      </c>
      <c r="F75" s="286" t="str">
        <f t="shared" si="4"/>
        <v>否</v>
      </c>
      <c r="G75" s="167" t="str">
        <f t="shared" si="5"/>
        <v>项</v>
      </c>
    </row>
    <row r="76" hidden="1" spans="1:7">
      <c r="A76" s="446" t="s">
        <v>255</v>
      </c>
      <c r="B76" s="315" t="s">
        <v>256</v>
      </c>
      <c r="C76" s="322"/>
      <c r="D76" s="322"/>
      <c r="E76" s="313" t="str">
        <f t="shared" si="3"/>
        <v/>
      </c>
      <c r="F76" s="286" t="str">
        <f t="shared" si="4"/>
        <v>否</v>
      </c>
      <c r="G76" s="167" t="str">
        <f t="shared" si="5"/>
        <v>项</v>
      </c>
    </row>
    <row r="77" hidden="1" spans="1:7">
      <c r="A77" s="446" t="s">
        <v>257</v>
      </c>
      <c r="B77" s="315" t="s">
        <v>258</v>
      </c>
      <c r="C77" s="322">
        <v>0</v>
      </c>
      <c r="D77" s="322">
        <v>0</v>
      </c>
      <c r="E77" s="313" t="str">
        <f t="shared" si="3"/>
        <v/>
      </c>
      <c r="F77" s="286" t="str">
        <f t="shared" si="4"/>
        <v>否</v>
      </c>
      <c r="G77" s="167" t="str">
        <f t="shared" si="5"/>
        <v>项</v>
      </c>
    </row>
    <row r="78" hidden="1" spans="1:7">
      <c r="A78" s="446" t="s">
        <v>259</v>
      </c>
      <c r="B78" s="315" t="s">
        <v>260</v>
      </c>
      <c r="C78" s="322">
        <v>0</v>
      </c>
      <c r="D78" s="322">
        <v>0</v>
      </c>
      <c r="E78" s="313" t="str">
        <f t="shared" si="3"/>
        <v/>
      </c>
      <c r="F78" s="286" t="str">
        <f t="shared" si="4"/>
        <v>否</v>
      </c>
      <c r="G78" s="167" t="str">
        <f t="shared" si="5"/>
        <v>项</v>
      </c>
    </row>
    <row r="79" hidden="1" spans="1:7">
      <c r="A79" s="446" t="s">
        <v>261</v>
      </c>
      <c r="B79" s="315" t="s">
        <v>240</v>
      </c>
      <c r="C79" s="322">
        <v>0</v>
      </c>
      <c r="D79" s="322">
        <v>0</v>
      </c>
      <c r="E79" s="313" t="str">
        <f t="shared" si="3"/>
        <v/>
      </c>
      <c r="F79" s="286" t="str">
        <f t="shared" si="4"/>
        <v>否</v>
      </c>
      <c r="G79" s="167" t="str">
        <f t="shared" si="5"/>
        <v>项</v>
      </c>
    </row>
    <row r="80" hidden="1" spans="1:7">
      <c r="A80" s="450">
        <v>2010710</v>
      </c>
      <c r="B80" s="315" t="s">
        <v>262</v>
      </c>
      <c r="C80" s="322">
        <v>0</v>
      </c>
      <c r="D80" s="322">
        <v>0</v>
      </c>
      <c r="E80" s="313" t="str">
        <f t="shared" si="3"/>
        <v/>
      </c>
      <c r="F80" s="286" t="str">
        <f t="shared" si="4"/>
        <v>否</v>
      </c>
      <c r="G80" s="167" t="str">
        <f t="shared" si="5"/>
        <v>项</v>
      </c>
    </row>
    <row r="81" hidden="1" spans="1:7">
      <c r="A81" s="446" t="s">
        <v>263</v>
      </c>
      <c r="B81" s="315" t="s">
        <v>157</v>
      </c>
      <c r="C81" s="322"/>
      <c r="D81" s="322"/>
      <c r="E81" s="313" t="str">
        <f t="shared" si="3"/>
        <v/>
      </c>
      <c r="F81" s="286" t="str">
        <f t="shared" si="4"/>
        <v>否</v>
      </c>
      <c r="G81" s="167" t="str">
        <f t="shared" si="5"/>
        <v>项</v>
      </c>
    </row>
    <row r="82" hidden="1" spans="1:7">
      <c r="A82" s="446" t="s">
        <v>264</v>
      </c>
      <c r="B82" s="315" t="s">
        <v>265</v>
      </c>
      <c r="C82" s="322">
        <v>0</v>
      </c>
      <c r="D82" s="322">
        <v>0</v>
      </c>
      <c r="E82" s="313" t="str">
        <f t="shared" si="3"/>
        <v/>
      </c>
      <c r="F82" s="286" t="str">
        <f t="shared" si="4"/>
        <v>否</v>
      </c>
      <c r="G82" s="167" t="str">
        <f t="shared" si="5"/>
        <v>项</v>
      </c>
    </row>
    <row r="83" spans="1:7">
      <c r="A83" s="445" t="s">
        <v>266</v>
      </c>
      <c r="B83" s="311" t="s">
        <v>267</v>
      </c>
      <c r="C83" s="312">
        <f>SUM(C84:C91)</f>
        <v>200</v>
      </c>
      <c r="D83" s="312">
        <f>SUM(D84:D91)</f>
        <v>520</v>
      </c>
      <c r="E83" s="313">
        <f t="shared" si="3"/>
        <v>1.6</v>
      </c>
      <c r="F83" s="286" t="str">
        <f t="shared" si="4"/>
        <v>是</v>
      </c>
      <c r="G83" s="167" t="str">
        <f t="shared" si="5"/>
        <v>款</v>
      </c>
    </row>
    <row r="84" spans="1:7">
      <c r="A84" s="446" t="s">
        <v>268</v>
      </c>
      <c r="B84" s="315" t="s">
        <v>139</v>
      </c>
      <c r="C84" s="322">
        <v>200</v>
      </c>
      <c r="D84" s="322">
        <v>520</v>
      </c>
      <c r="E84" s="313">
        <f t="shared" si="3"/>
        <v>1.6</v>
      </c>
      <c r="F84" s="286" t="str">
        <f t="shared" si="4"/>
        <v>是</v>
      </c>
      <c r="G84" s="167" t="str">
        <f t="shared" si="5"/>
        <v>项</v>
      </c>
    </row>
    <row r="85" hidden="1" spans="1:7">
      <c r="A85" s="446" t="s">
        <v>269</v>
      </c>
      <c r="B85" s="315" t="s">
        <v>141</v>
      </c>
      <c r="C85" s="322">
        <v>0</v>
      </c>
      <c r="D85" s="322">
        <v>0</v>
      </c>
      <c r="E85" s="313" t="str">
        <f t="shared" si="3"/>
        <v/>
      </c>
      <c r="F85" s="286" t="str">
        <f t="shared" si="4"/>
        <v>否</v>
      </c>
      <c r="G85" s="167" t="str">
        <f t="shared" si="5"/>
        <v>项</v>
      </c>
    </row>
    <row r="86" hidden="1" spans="1:7">
      <c r="A86" s="446" t="s">
        <v>270</v>
      </c>
      <c r="B86" s="315" t="s">
        <v>143</v>
      </c>
      <c r="C86" s="322"/>
      <c r="D86" s="322"/>
      <c r="E86" s="313" t="str">
        <f t="shared" si="3"/>
        <v/>
      </c>
      <c r="F86" s="286" t="str">
        <f t="shared" si="4"/>
        <v>否</v>
      </c>
      <c r="G86" s="167" t="str">
        <f t="shared" si="5"/>
        <v>项</v>
      </c>
    </row>
    <row r="87" hidden="1" spans="1:7">
      <c r="A87" s="446" t="s">
        <v>271</v>
      </c>
      <c r="B87" s="315" t="s">
        <v>272</v>
      </c>
      <c r="C87" s="322"/>
      <c r="D87" s="322"/>
      <c r="E87" s="313" t="str">
        <f t="shared" si="3"/>
        <v/>
      </c>
      <c r="F87" s="286" t="str">
        <f t="shared" si="4"/>
        <v>否</v>
      </c>
      <c r="G87" s="167" t="str">
        <f t="shared" si="5"/>
        <v>项</v>
      </c>
    </row>
    <row r="88" hidden="1" spans="1:7">
      <c r="A88" s="446" t="s">
        <v>273</v>
      </c>
      <c r="B88" s="315" t="s">
        <v>274</v>
      </c>
      <c r="C88" s="322"/>
      <c r="D88" s="322"/>
      <c r="E88" s="313" t="str">
        <f t="shared" si="3"/>
        <v/>
      </c>
      <c r="F88" s="286" t="str">
        <f t="shared" si="4"/>
        <v>否</v>
      </c>
      <c r="G88" s="167" t="str">
        <f t="shared" si="5"/>
        <v>项</v>
      </c>
    </row>
    <row r="89" hidden="1" spans="1:7">
      <c r="A89" s="446" t="s">
        <v>275</v>
      </c>
      <c r="B89" s="315" t="s">
        <v>240</v>
      </c>
      <c r="C89" s="322">
        <v>0</v>
      </c>
      <c r="D89" s="322">
        <v>0</v>
      </c>
      <c r="E89" s="313" t="str">
        <f t="shared" si="3"/>
        <v/>
      </c>
      <c r="F89" s="286" t="str">
        <f t="shared" si="4"/>
        <v>否</v>
      </c>
      <c r="G89" s="167" t="str">
        <f t="shared" si="5"/>
        <v>项</v>
      </c>
    </row>
    <row r="90" hidden="1" spans="1:7">
      <c r="A90" s="446" t="s">
        <v>276</v>
      </c>
      <c r="B90" s="315" t="s">
        <v>157</v>
      </c>
      <c r="C90" s="322"/>
      <c r="D90" s="322"/>
      <c r="E90" s="313" t="str">
        <f t="shared" si="3"/>
        <v/>
      </c>
      <c r="F90" s="286" t="str">
        <f t="shared" si="4"/>
        <v>否</v>
      </c>
      <c r="G90" s="167" t="str">
        <f t="shared" si="5"/>
        <v>项</v>
      </c>
    </row>
    <row r="91" hidden="1" spans="1:7">
      <c r="A91" s="446" t="s">
        <v>277</v>
      </c>
      <c r="B91" s="315" t="s">
        <v>278</v>
      </c>
      <c r="C91" s="322"/>
      <c r="D91" s="322"/>
      <c r="E91" s="313" t="str">
        <f t="shared" si="3"/>
        <v/>
      </c>
      <c r="F91" s="286" t="str">
        <f t="shared" si="4"/>
        <v>否</v>
      </c>
      <c r="G91" s="167" t="str">
        <f t="shared" si="5"/>
        <v>项</v>
      </c>
    </row>
    <row r="92" hidden="1" spans="1:7">
      <c r="A92" s="445" t="s">
        <v>279</v>
      </c>
      <c r="B92" s="311" t="s">
        <v>280</v>
      </c>
      <c r="C92" s="312"/>
      <c r="D92" s="312"/>
      <c r="E92" s="313" t="str">
        <f t="shared" si="3"/>
        <v/>
      </c>
      <c r="F92" s="286" t="str">
        <f t="shared" si="4"/>
        <v>否</v>
      </c>
      <c r="G92" s="167" t="str">
        <f t="shared" si="5"/>
        <v>款</v>
      </c>
    </row>
    <row r="93" hidden="1" spans="1:7">
      <c r="A93" s="446" t="s">
        <v>281</v>
      </c>
      <c r="B93" s="315" t="s">
        <v>139</v>
      </c>
      <c r="C93" s="322">
        <v>0</v>
      </c>
      <c r="D93" s="322">
        <v>0</v>
      </c>
      <c r="E93" s="313" t="str">
        <f t="shared" si="3"/>
        <v/>
      </c>
      <c r="F93" s="286" t="str">
        <f t="shared" si="4"/>
        <v>否</v>
      </c>
      <c r="G93" s="167" t="str">
        <f t="shared" si="5"/>
        <v>项</v>
      </c>
    </row>
    <row r="94" hidden="1" spans="1:7">
      <c r="A94" s="446" t="s">
        <v>282</v>
      </c>
      <c r="B94" s="315" t="s">
        <v>141</v>
      </c>
      <c r="C94" s="322">
        <v>0</v>
      </c>
      <c r="D94" s="322">
        <v>0</v>
      </c>
      <c r="E94" s="313" t="str">
        <f t="shared" si="3"/>
        <v/>
      </c>
      <c r="F94" s="286" t="str">
        <f t="shared" si="4"/>
        <v>否</v>
      </c>
      <c r="G94" s="167" t="str">
        <f t="shared" si="5"/>
        <v>项</v>
      </c>
    </row>
    <row r="95" hidden="1" spans="1:7">
      <c r="A95" s="446" t="s">
        <v>283</v>
      </c>
      <c r="B95" s="315" t="s">
        <v>143</v>
      </c>
      <c r="C95" s="322">
        <v>0</v>
      </c>
      <c r="D95" s="322">
        <v>0</v>
      </c>
      <c r="E95" s="313" t="str">
        <f t="shared" si="3"/>
        <v/>
      </c>
      <c r="F95" s="286" t="str">
        <f t="shared" si="4"/>
        <v>否</v>
      </c>
      <c r="G95" s="167" t="str">
        <f t="shared" si="5"/>
        <v>项</v>
      </c>
    </row>
    <row r="96" hidden="1" spans="1:7">
      <c r="A96" s="446" t="s">
        <v>284</v>
      </c>
      <c r="B96" s="315" t="s">
        <v>285</v>
      </c>
      <c r="C96" s="322"/>
      <c r="D96" s="322"/>
      <c r="E96" s="313" t="str">
        <f t="shared" si="3"/>
        <v/>
      </c>
      <c r="F96" s="286" t="str">
        <f t="shared" si="4"/>
        <v>否</v>
      </c>
      <c r="G96" s="167" t="str">
        <f t="shared" si="5"/>
        <v>项</v>
      </c>
    </row>
    <row r="97" hidden="1" spans="1:7">
      <c r="A97" s="446" t="s">
        <v>286</v>
      </c>
      <c r="B97" s="315" t="s">
        <v>287</v>
      </c>
      <c r="C97" s="322">
        <v>0</v>
      </c>
      <c r="D97" s="322">
        <v>0</v>
      </c>
      <c r="E97" s="313" t="str">
        <f t="shared" si="3"/>
        <v/>
      </c>
      <c r="F97" s="286" t="str">
        <f t="shared" si="4"/>
        <v>否</v>
      </c>
      <c r="G97" s="167" t="str">
        <f t="shared" si="5"/>
        <v>项</v>
      </c>
    </row>
    <row r="98" hidden="1" spans="1:7">
      <c r="A98" s="446" t="s">
        <v>288</v>
      </c>
      <c r="B98" s="315" t="s">
        <v>240</v>
      </c>
      <c r="C98" s="322">
        <v>0</v>
      </c>
      <c r="D98" s="322">
        <v>0</v>
      </c>
      <c r="E98" s="313" t="str">
        <f t="shared" si="3"/>
        <v/>
      </c>
      <c r="F98" s="286" t="str">
        <f t="shared" si="4"/>
        <v>否</v>
      </c>
      <c r="G98" s="167" t="str">
        <f t="shared" si="5"/>
        <v>项</v>
      </c>
    </row>
    <row r="99" hidden="1" spans="1:7">
      <c r="A99" s="446" t="s">
        <v>289</v>
      </c>
      <c r="B99" s="315" t="s">
        <v>290</v>
      </c>
      <c r="C99" s="322">
        <v>0</v>
      </c>
      <c r="D99" s="322">
        <v>0</v>
      </c>
      <c r="E99" s="313" t="str">
        <f t="shared" si="3"/>
        <v/>
      </c>
      <c r="F99" s="286" t="str">
        <f t="shared" si="4"/>
        <v>否</v>
      </c>
      <c r="G99" s="167" t="str">
        <f t="shared" si="5"/>
        <v>项</v>
      </c>
    </row>
    <row r="100" hidden="1" spans="1:7">
      <c r="A100" s="446" t="s">
        <v>291</v>
      </c>
      <c r="B100" s="315" t="s">
        <v>292</v>
      </c>
      <c r="C100" s="322">
        <v>0</v>
      </c>
      <c r="D100" s="322">
        <v>0</v>
      </c>
      <c r="E100" s="313" t="str">
        <f t="shared" si="3"/>
        <v/>
      </c>
      <c r="F100" s="286" t="str">
        <f t="shared" si="4"/>
        <v>否</v>
      </c>
      <c r="G100" s="167" t="str">
        <f t="shared" si="5"/>
        <v>项</v>
      </c>
    </row>
    <row r="101" hidden="1" spans="1:7">
      <c r="A101" s="446" t="s">
        <v>293</v>
      </c>
      <c r="B101" s="315" t="s">
        <v>294</v>
      </c>
      <c r="C101" s="322">
        <v>0</v>
      </c>
      <c r="D101" s="322">
        <v>0</v>
      </c>
      <c r="E101" s="313" t="str">
        <f t="shared" si="3"/>
        <v/>
      </c>
      <c r="F101" s="286" t="str">
        <f t="shared" si="4"/>
        <v>否</v>
      </c>
      <c r="G101" s="167" t="str">
        <f t="shared" si="5"/>
        <v>项</v>
      </c>
    </row>
    <row r="102" hidden="1" spans="1:7">
      <c r="A102" s="446" t="s">
        <v>295</v>
      </c>
      <c r="B102" s="315" t="s">
        <v>296</v>
      </c>
      <c r="C102" s="322">
        <v>0</v>
      </c>
      <c r="D102" s="322">
        <v>0</v>
      </c>
      <c r="E102" s="313" t="str">
        <f t="shared" si="3"/>
        <v/>
      </c>
      <c r="F102" s="286" t="str">
        <f t="shared" si="4"/>
        <v>否</v>
      </c>
      <c r="G102" s="167" t="str">
        <f t="shared" si="5"/>
        <v>项</v>
      </c>
    </row>
    <row r="103" hidden="1" spans="1:7">
      <c r="A103" s="446" t="s">
        <v>297</v>
      </c>
      <c r="B103" s="315" t="s">
        <v>157</v>
      </c>
      <c r="C103" s="322">
        <v>0</v>
      </c>
      <c r="D103" s="322">
        <v>0</v>
      </c>
      <c r="E103" s="313" t="str">
        <f t="shared" si="3"/>
        <v/>
      </c>
      <c r="F103" s="286" t="str">
        <f t="shared" si="4"/>
        <v>否</v>
      </c>
      <c r="G103" s="167" t="str">
        <f t="shared" si="5"/>
        <v>项</v>
      </c>
    </row>
    <row r="104" hidden="1" spans="1:7">
      <c r="A104" s="446" t="s">
        <v>298</v>
      </c>
      <c r="B104" s="315" t="s">
        <v>299</v>
      </c>
      <c r="C104" s="322"/>
      <c r="D104" s="322"/>
      <c r="E104" s="313" t="str">
        <f t="shared" si="3"/>
        <v/>
      </c>
      <c r="F104" s="286" t="str">
        <f t="shared" si="4"/>
        <v>否</v>
      </c>
      <c r="G104" s="167" t="str">
        <f t="shared" si="5"/>
        <v>项</v>
      </c>
    </row>
    <row r="105" hidden="1" spans="1:7">
      <c r="A105" s="445" t="s">
        <v>300</v>
      </c>
      <c r="B105" s="311" t="s">
        <v>301</v>
      </c>
      <c r="C105" s="312"/>
      <c r="D105" s="312"/>
      <c r="E105" s="313" t="str">
        <f t="shared" si="3"/>
        <v/>
      </c>
      <c r="F105" s="286" t="str">
        <f t="shared" si="4"/>
        <v>否</v>
      </c>
      <c r="G105" s="167" t="str">
        <f t="shared" si="5"/>
        <v>款</v>
      </c>
    </row>
    <row r="106" hidden="1" spans="1:7">
      <c r="A106" s="446" t="s">
        <v>302</v>
      </c>
      <c r="B106" s="315" t="s">
        <v>139</v>
      </c>
      <c r="C106" s="322"/>
      <c r="D106" s="322"/>
      <c r="E106" s="313" t="str">
        <f t="shared" si="3"/>
        <v/>
      </c>
      <c r="F106" s="286" t="str">
        <f t="shared" si="4"/>
        <v>否</v>
      </c>
      <c r="G106" s="167" t="str">
        <f t="shared" si="5"/>
        <v>项</v>
      </c>
    </row>
    <row r="107" hidden="1" spans="1:7">
      <c r="A107" s="446" t="s">
        <v>303</v>
      </c>
      <c r="B107" s="315" t="s">
        <v>141</v>
      </c>
      <c r="C107" s="322">
        <v>0</v>
      </c>
      <c r="D107" s="322">
        <v>0</v>
      </c>
      <c r="E107" s="313" t="str">
        <f t="shared" si="3"/>
        <v/>
      </c>
      <c r="F107" s="286" t="str">
        <f t="shared" si="4"/>
        <v>否</v>
      </c>
      <c r="G107" s="167" t="str">
        <f t="shared" si="5"/>
        <v>项</v>
      </c>
    </row>
    <row r="108" hidden="1" spans="1:7">
      <c r="A108" s="446" t="s">
        <v>304</v>
      </c>
      <c r="B108" s="315" t="s">
        <v>143</v>
      </c>
      <c r="C108" s="322">
        <v>0</v>
      </c>
      <c r="D108" s="322">
        <v>0</v>
      </c>
      <c r="E108" s="313" t="str">
        <f t="shared" si="3"/>
        <v/>
      </c>
      <c r="F108" s="286" t="str">
        <f t="shared" si="4"/>
        <v>否</v>
      </c>
      <c r="G108" s="167" t="str">
        <f t="shared" si="5"/>
        <v>项</v>
      </c>
    </row>
    <row r="109" hidden="1" spans="1:7">
      <c r="A109" s="446" t="s">
        <v>305</v>
      </c>
      <c r="B109" s="315" t="s">
        <v>306</v>
      </c>
      <c r="C109" s="322">
        <v>0</v>
      </c>
      <c r="D109" s="322">
        <v>0</v>
      </c>
      <c r="E109" s="313" t="str">
        <f t="shared" si="3"/>
        <v/>
      </c>
      <c r="F109" s="286" t="str">
        <f t="shared" si="4"/>
        <v>否</v>
      </c>
      <c r="G109" s="167" t="str">
        <f t="shared" si="5"/>
        <v>项</v>
      </c>
    </row>
    <row r="110" hidden="1" spans="1:7">
      <c r="A110" s="446" t="s">
        <v>307</v>
      </c>
      <c r="B110" s="315" t="s">
        <v>308</v>
      </c>
      <c r="C110" s="322">
        <v>0</v>
      </c>
      <c r="D110" s="322">
        <v>0</v>
      </c>
      <c r="E110" s="313" t="str">
        <f t="shared" si="3"/>
        <v/>
      </c>
      <c r="F110" s="286" t="str">
        <f t="shared" si="4"/>
        <v>否</v>
      </c>
      <c r="G110" s="167" t="str">
        <f t="shared" si="5"/>
        <v>项</v>
      </c>
    </row>
    <row r="111" hidden="1" spans="1:7">
      <c r="A111" s="446" t="s">
        <v>309</v>
      </c>
      <c r="B111" s="315" t="s">
        <v>310</v>
      </c>
      <c r="C111" s="322">
        <v>0</v>
      </c>
      <c r="D111" s="322">
        <v>0</v>
      </c>
      <c r="E111" s="313" t="str">
        <f t="shared" si="3"/>
        <v/>
      </c>
      <c r="F111" s="286" t="str">
        <f t="shared" si="4"/>
        <v>否</v>
      </c>
      <c r="G111" s="167" t="str">
        <f t="shared" si="5"/>
        <v>项</v>
      </c>
    </row>
    <row r="112" hidden="1" spans="1:7">
      <c r="A112" s="446" t="s">
        <v>311</v>
      </c>
      <c r="B112" s="315" t="s">
        <v>312</v>
      </c>
      <c r="C112" s="322"/>
      <c r="D112" s="322"/>
      <c r="E112" s="313" t="str">
        <f t="shared" si="3"/>
        <v/>
      </c>
      <c r="F112" s="286" t="str">
        <f t="shared" si="4"/>
        <v>否</v>
      </c>
      <c r="G112" s="167" t="str">
        <f t="shared" si="5"/>
        <v>项</v>
      </c>
    </row>
    <row r="113" hidden="1" spans="1:7">
      <c r="A113" s="446" t="s">
        <v>313</v>
      </c>
      <c r="B113" s="315" t="s">
        <v>157</v>
      </c>
      <c r="C113" s="322"/>
      <c r="D113" s="322"/>
      <c r="E113" s="313" t="str">
        <f t="shared" si="3"/>
        <v/>
      </c>
      <c r="F113" s="286" t="str">
        <f t="shared" si="4"/>
        <v>否</v>
      </c>
      <c r="G113" s="167" t="str">
        <f t="shared" si="5"/>
        <v>项</v>
      </c>
    </row>
    <row r="114" hidden="1" spans="1:7">
      <c r="A114" s="446" t="s">
        <v>314</v>
      </c>
      <c r="B114" s="315" t="s">
        <v>315</v>
      </c>
      <c r="C114" s="322"/>
      <c r="D114" s="322"/>
      <c r="E114" s="313" t="str">
        <f t="shared" si="3"/>
        <v/>
      </c>
      <c r="F114" s="286" t="str">
        <f t="shared" si="4"/>
        <v>否</v>
      </c>
      <c r="G114" s="167" t="str">
        <f t="shared" si="5"/>
        <v>项</v>
      </c>
    </row>
    <row r="115" spans="1:7">
      <c r="A115" s="445" t="s">
        <v>316</v>
      </c>
      <c r="B115" s="311" t="s">
        <v>317</v>
      </c>
      <c r="C115" s="312">
        <f>SUM(C116:C123)</f>
        <v>2158</v>
      </c>
      <c r="D115" s="312">
        <f>SUM(D116:D123)</f>
        <v>2002</v>
      </c>
      <c r="E115" s="313">
        <f t="shared" si="3"/>
        <v>-0.072</v>
      </c>
      <c r="F115" s="286" t="str">
        <f t="shared" si="4"/>
        <v>是</v>
      </c>
      <c r="G115" s="167" t="str">
        <f t="shared" si="5"/>
        <v>款</v>
      </c>
    </row>
    <row r="116" spans="1:7">
      <c r="A116" s="446" t="s">
        <v>318</v>
      </c>
      <c r="B116" s="315" t="s">
        <v>139</v>
      </c>
      <c r="C116" s="447">
        <v>1773</v>
      </c>
      <c r="D116" s="322">
        <v>1688</v>
      </c>
      <c r="E116" s="313">
        <f t="shared" si="3"/>
        <v>-0.048</v>
      </c>
      <c r="F116" s="286" t="str">
        <f t="shared" si="4"/>
        <v>是</v>
      </c>
      <c r="G116" s="167" t="str">
        <f t="shared" si="5"/>
        <v>项</v>
      </c>
    </row>
    <row r="117" spans="1:7">
      <c r="A117" s="446" t="s">
        <v>319</v>
      </c>
      <c r="B117" s="315" t="s">
        <v>141</v>
      </c>
      <c r="C117" s="447">
        <v>345</v>
      </c>
      <c r="D117" s="322">
        <v>314</v>
      </c>
      <c r="E117" s="313">
        <f t="shared" si="3"/>
        <v>-0.09</v>
      </c>
      <c r="F117" s="286" t="str">
        <f t="shared" si="4"/>
        <v>是</v>
      </c>
      <c r="G117" s="167" t="str">
        <f t="shared" si="5"/>
        <v>项</v>
      </c>
    </row>
    <row r="118" hidden="1" spans="1:7">
      <c r="A118" s="446" t="s">
        <v>320</v>
      </c>
      <c r="B118" s="315" t="s">
        <v>143</v>
      </c>
      <c r="C118" s="447">
        <v>0</v>
      </c>
      <c r="D118" s="322"/>
      <c r="E118" s="313" t="str">
        <f t="shared" si="3"/>
        <v/>
      </c>
      <c r="F118" s="286" t="str">
        <f t="shared" si="4"/>
        <v>否</v>
      </c>
      <c r="G118" s="167" t="str">
        <f t="shared" si="5"/>
        <v>项</v>
      </c>
    </row>
    <row r="119" spans="1:7">
      <c r="A119" s="446" t="s">
        <v>321</v>
      </c>
      <c r="B119" s="315" t="s">
        <v>322</v>
      </c>
      <c r="C119" s="447">
        <v>40</v>
      </c>
      <c r="D119" s="322"/>
      <c r="E119" s="313">
        <f t="shared" si="3"/>
        <v>-1</v>
      </c>
      <c r="F119" s="286" t="str">
        <f t="shared" si="4"/>
        <v>是</v>
      </c>
      <c r="G119" s="167" t="str">
        <f t="shared" si="5"/>
        <v>项</v>
      </c>
    </row>
    <row r="120" hidden="1" spans="1:7">
      <c r="A120" s="446" t="s">
        <v>323</v>
      </c>
      <c r="B120" s="315" t="s">
        <v>324</v>
      </c>
      <c r="C120" s="447">
        <v>0</v>
      </c>
      <c r="D120" s="322">
        <v>0</v>
      </c>
      <c r="E120" s="313" t="str">
        <f t="shared" si="3"/>
        <v/>
      </c>
      <c r="F120" s="286" t="str">
        <f t="shared" si="4"/>
        <v>否</v>
      </c>
      <c r="G120" s="167" t="str">
        <f t="shared" si="5"/>
        <v>项</v>
      </c>
    </row>
    <row r="121" hidden="1" spans="1:7">
      <c r="A121" s="446" t="s">
        <v>325</v>
      </c>
      <c r="B121" s="315" t="s">
        <v>326</v>
      </c>
      <c r="C121" s="447">
        <v>0</v>
      </c>
      <c r="D121" s="322">
        <v>0</v>
      </c>
      <c r="E121" s="313" t="str">
        <f t="shared" si="3"/>
        <v/>
      </c>
      <c r="F121" s="286" t="str">
        <f t="shared" si="4"/>
        <v>否</v>
      </c>
      <c r="G121" s="167" t="str">
        <f t="shared" si="5"/>
        <v>项</v>
      </c>
    </row>
    <row r="122" hidden="1" spans="1:7">
      <c r="A122" s="446" t="s">
        <v>327</v>
      </c>
      <c r="B122" s="315" t="s">
        <v>157</v>
      </c>
      <c r="C122" s="447">
        <v>0</v>
      </c>
      <c r="D122" s="322"/>
      <c r="E122" s="313" t="str">
        <f t="shared" si="3"/>
        <v/>
      </c>
      <c r="F122" s="286" t="str">
        <f t="shared" si="4"/>
        <v>否</v>
      </c>
      <c r="G122" s="167" t="str">
        <f t="shared" si="5"/>
        <v>项</v>
      </c>
    </row>
    <row r="123" hidden="1" spans="1:7">
      <c r="A123" s="446" t="s">
        <v>328</v>
      </c>
      <c r="B123" s="315" t="s">
        <v>329</v>
      </c>
      <c r="C123" s="447">
        <v>0</v>
      </c>
      <c r="D123" s="322"/>
      <c r="E123" s="313" t="str">
        <f t="shared" si="3"/>
        <v/>
      </c>
      <c r="F123" s="286" t="str">
        <f t="shared" si="4"/>
        <v>否</v>
      </c>
      <c r="G123" s="167" t="str">
        <f t="shared" si="5"/>
        <v>项</v>
      </c>
    </row>
    <row r="124" spans="1:7">
      <c r="A124" s="445" t="s">
        <v>330</v>
      </c>
      <c r="B124" s="311" t="s">
        <v>331</v>
      </c>
      <c r="C124" s="312">
        <f>SUM(C125:C134)</f>
        <v>4081</v>
      </c>
      <c r="D124" s="312">
        <f>SUM(D125:D134)</f>
        <v>2908</v>
      </c>
      <c r="E124" s="313">
        <f t="shared" si="3"/>
        <v>-0.287</v>
      </c>
      <c r="F124" s="286" t="str">
        <f t="shared" si="4"/>
        <v>是</v>
      </c>
      <c r="G124" s="167" t="str">
        <f t="shared" si="5"/>
        <v>款</v>
      </c>
    </row>
    <row r="125" spans="1:7">
      <c r="A125" s="446" t="s">
        <v>332</v>
      </c>
      <c r="B125" s="315" t="s">
        <v>139</v>
      </c>
      <c r="C125" s="447">
        <v>793</v>
      </c>
      <c r="D125" s="322">
        <v>721</v>
      </c>
      <c r="E125" s="313">
        <f t="shared" si="3"/>
        <v>-0.091</v>
      </c>
      <c r="F125" s="286" t="str">
        <f t="shared" si="4"/>
        <v>是</v>
      </c>
      <c r="G125" s="167" t="str">
        <f t="shared" si="5"/>
        <v>项</v>
      </c>
    </row>
    <row r="126" spans="1:7">
      <c r="A126" s="446" t="s">
        <v>333</v>
      </c>
      <c r="B126" s="315" t="s">
        <v>141</v>
      </c>
      <c r="C126" s="447">
        <v>512</v>
      </c>
      <c r="D126" s="322">
        <v>355</v>
      </c>
      <c r="E126" s="313">
        <f t="shared" si="3"/>
        <v>-0.307</v>
      </c>
      <c r="F126" s="286" t="str">
        <f t="shared" si="4"/>
        <v>是</v>
      </c>
      <c r="G126" s="167" t="str">
        <f t="shared" si="5"/>
        <v>项</v>
      </c>
    </row>
    <row r="127" hidden="1" spans="1:7">
      <c r="A127" s="446" t="s">
        <v>334</v>
      </c>
      <c r="B127" s="315" t="s">
        <v>143</v>
      </c>
      <c r="C127" s="447">
        <v>0</v>
      </c>
      <c r="D127" s="322"/>
      <c r="E127" s="313" t="str">
        <f t="shared" si="3"/>
        <v/>
      </c>
      <c r="F127" s="286" t="str">
        <f t="shared" si="4"/>
        <v>否</v>
      </c>
      <c r="G127" s="167" t="str">
        <f t="shared" si="5"/>
        <v>项</v>
      </c>
    </row>
    <row r="128" spans="1:7">
      <c r="A128" s="446" t="s">
        <v>335</v>
      </c>
      <c r="B128" s="315" t="s">
        <v>336</v>
      </c>
      <c r="C128" s="447">
        <v>1000</v>
      </c>
      <c r="D128" s="322">
        <v>0</v>
      </c>
      <c r="E128" s="313">
        <f t="shared" si="3"/>
        <v>-1</v>
      </c>
      <c r="F128" s="286" t="str">
        <f t="shared" si="4"/>
        <v>是</v>
      </c>
      <c r="G128" s="167" t="str">
        <f t="shared" si="5"/>
        <v>项</v>
      </c>
    </row>
    <row r="129" hidden="1" spans="1:7">
      <c r="A129" s="446" t="s">
        <v>337</v>
      </c>
      <c r="B129" s="315" t="s">
        <v>338</v>
      </c>
      <c r="C129" s="447">
        <v>0</v>
      </c>
      <c r="D129" s="322">
        <v>0</v>
      </c>
      <c r="E129" s="313" t="str">
        <f t="shared" si="3"/>
        <v/>
      </c>
      <c r="F129" s="286" t="str">
        <f t="shared" si="4"/>
        <v>否</v>
      </c>
      <c r="G129" s="167" t="str">
        <f t="shared" si="5"/>
        <v>项</v>
      </c>
    </row>
    <row r="130" hidden="1" spans="1:7">
      <c r="A130" s="446" t="s">
        <v>339</v>
      </c>
      <c r="B130" s="315" t="s">
        <v>340</v>
      </c>
      <c r="C130" s="447">
        <v>0</v>
      </c>
      <c r="D130" s="322">
        <v>0</v>
      </c>
      <c r="E130" s="313" t="str">
        <f t="shared" si="3"/>
        <v/>
      </c>
      <c r="F130" s="286" t="str">
        <f t="shared" si="4"/>
        <v>否</v>
      </c>
      <c r="G130" s="167" t="str">
        <f t="shared" si="5"/>
        <v>项</v>
      </c>
    </row>
    <row r="131" hidden="1" spans="1:7">
      <c r="A131" s="446" t="s">
        <v>341</v>
      </c>
      <c r="B131" s="315" t="s">
        <v>342</v>
      </c>
      <c r="C131" s="447">
        <v>0</v>
      </c>
      <c r="D131" s="322">
        <v>0</v>
      </c>
      <c r="E131" s="313" t="str">
        <f t="shared" si="3"/>
        <v/>
      </c>
      <c r="F131" s="286" t="str">
        <f t="shared" si="4"/>
        <v>否</v>
      </c>
      <c r="G131" s="167" t="str">
        <f t="shared" si="5"/>
        <v>项</v>
      </c>
    </row>
    <row r="132" spans="1:7">
      <c r="A132" s="446" t="s">
        <v>343</v>
      </c>
      <c r="B132" s="315" t="s">
        <v>344</v>
      </c>
      <c r="C132" s="447">
        <v>1776</v>
      </c>
      <c r="D132" s="322">
        <v>650</v>
      </c>
      <c r="E132" s="313">
        <f t="shared" ref="E132:E195" si="6">IF(C132&gt;0,D132/C132-1,IF(C132&lt;0,-(D132/C132-1),""))</f>
        <v>-0.634</v>
      </c>
      <c r="F132" s="286" t="str">
        <f t="shared" ref="F132:F195" si="7">IF(LEN(A132)=3,"是",IF(B132&lt;&gt;"",IF(SUM(C132:D132)&lt;&gt;0,"是","否"),"是"))</f>
        <v>是</v>
      </c>
      <c r="G132" s="167" t="str">
        <f t="shared" ref="G132:G195" si="8">IF(LEN(A132)=3,"类",IF(LEN(A132)=5,"款","项"))</f>
        <v>项</v>
      </c>
    </row>
    <row r="133" hidden="1" spans="1:7">
      <c r="A133" s="446" t="s">
        <v>345</v>
      </c>
      <c r="B133" s="315" t="s">
        <v>157</v>
      </c>
      <c r="C133" s="447">
        <v>0</v>
      </c>
      <c r="D133" s="322">
        <v>1182</v>
      </c>
      <c r="E133" s="313" t="str">
        <f t="shared" si="6"/>
        <v/>
      </c>
      <c r="F133" s="286" t="str">
        <f t="shared" si="7"/>
        <v>是</v>
      </c>
      <c r="G133" s="167" t="str">
        <f t="shared" si="8"/>
        <v>项</v>
      </c>
    </row>
    <row r="134" hidden="1" spans="1:7">
      <c r="A134" s="446" t="s">
        <v>346</v>
      </c>
      <c r="B134" s="315" t="s">
        <v>347</v>
      </c>
      <c r="C134" s="447">
        <v>0</v>
      </c>
      <c r="D134" s="322">
        <v>0</v>
      </c>
      <c r="E134" s="313" t="str">
        <f t="shared" si="6"/>
        <v/>
      </c>
      <c r="F134" s="286" t="str">
        <f t="shared" si="7"/>
        <v>否</v>
      </c>
      <c r="G134" s="167" t="str">
        <f t="shared" si="8"/>
        <v>项</v>
      </c>
    </row>
    <row r="135" hidden="1" spans="1:7">
      <c r="A135" s="445" t="s">
        <v>348</v>
      </c>
      <c r="B135" s="311" t="s">
        <v>349</v>
      </c>
      <c r="C135" s="312">
        <f>SUM(C136:C147)</f>
        <v>0</v>
      </c>
      <c r="D135" s="312">
        <f>SUM(D136:D147)</f>
        <v>30</v>
      </c>
      <c r="E135" s="313" t="str">
        <f t="shared" si="6"/>
        <v/>
      </c>
      <c r="F135" s="286" t="str">
        <f t="shared" si="7"/>
        <v>是</v>
      </c>
      <c r="G135" s="167" t="str">
        <f t="shared" si="8"/>
        <v>款</v>
      </c>
    </row>
    <row r="136" hidden="1" spans="1:7">
      <c r="A136" s="446" t="s">
        <v>350</v>
      </c>
      <c r="B136" s="315" t="s">
        <v>139</v>
      </c>
      <c r="C136" s="322">
        <v>0</v>
      </c>
      <c r="D136" s="322">
        <v>0</v>
      </c>
      <c r="E136" s="313" t="str">
        <f t="shared" si="6"/>
        <v/>
      </c>
      <c r="F136" s="286" t="str">
        <f t="shared" si="7"/>
        <v>否</v>
      </c>
      <c r="G136" s="167" t="str">
        <f t="shared" si="8"/>
        <v>项</v>
      </c>
    </row>
    <row r="137" hidden="1" spans="1:7">
      <c r="A137" s="446" t="s">
        <v>351</v>
      </c>
      <c r="B137" s="315" t="s">
        <v>141</v>
      </c>
      <c r="C137" s="322"/>
      <c r="D137" s="322"/>
      <c r="E137" s="313" t="str">
        <f t="shared" si="6"/>
        <v/>
      </c>
      <c r="F137" s="286" t="str">
        <f t="shared" si="7"/>
        <v>否</v>
      </c>
      <c r="G137" s="167" t="str">
        <f t="shared" si="8"/>
        <v>项</v>
      </c>
    </row>
    <row r="138" hidden="1" spans="1:7">
      <c r="A138" s="446" t="s">
        <v>352</v>
      </c>
      <c r="B138" s="315" t="s">
        <v>143</v>
      </c>
      <c r="C138" s="322">
        <v>0</v>
      </c>
      <c r="D138" s="322">
        <v>0</v>
      </c>
      <c r="E138" s="313" t="str">
        <f t="shared" si="6"/>
        <v/>
      </c>
      <c r="F138" s="286" t="str">
        <f t="shared" si="7"/>
        <v>否</v>
      </c>
      <c r="G138" s="167" t="str">
        <f t="shared" si="8"/>
        <v>项</v>
      </c>
    </row>
    <row r="139" hidden="1" spans="1:7">
      <c r="A139" s="446" t="s">
        <v>353</v>
      </c>
      <c r="B139" s="315" t="s">
        <v>354</v>
      </c>
      <c r="C139" s="322">
        <v>0</v>
      </c>
      <c r="D139" s="322">
        <v>0</v>
      </c>
      <c r="E139" s="313" t="str">
        <f t="shared" si="6"/>
        <v/>
      </c>
      <c r="F139" s="286" t="str">
        <f t="shared" si="7"/>
        <v>否</v>
      </c>
      <c r="G139" s="167" t="str">
        <f t="shared" si="8"/>
        <v>项</v>
      </c>
    </row>
    <row r="140" hidden="1" spans="1:7">
      <c r="A140" s="446" t="s">
        <v>355</v>
      </c>
      <c r="B140" s="315" t="s">
        <v>356</v>
      </c>
      <c r="C140" s="322"/>
      <c r="D140" s="322"/>
      <c r="E140" s="313" t="str">
        <f t="shared" si="6"/>
        <v/>
      </c>
      <c r="F140" s="286" t="str">
        <f t="shared" si="7"/>
        <v>否</v>
      </c>
      <c r="G140" s="167" t="str">
        <f t="shared" si="8"/>
        <v>项</v>
      </c>
    </row>
    <row r="141" hidden="1" spans="1:7">
      <c r="A141" s="446" t="s">
        <v>357</v>
      </c>
      <c r="B141" s="315" t="s">
        <v>358</v>
      </c>
      <c r="C141" s="322"/>
      <c r="D141" s="322"/>
      <c r="E141" s="313" t="str">
        <f t="shared" si="6"/>
        <v/>
      </c>
      <c r="F141" s="286" t="str">
        <f t="shared" si="7"/>
        <v>否</v>
      </c>
      <c r="G141" s="167" t="str">
        <f t="shared" si="8"/>
        <v>项</v>
      </c>
    </row>
    <row r="142" hidden="1" spans="1:7">
      <c r="A142" s="446" t="s">
        <v>359</v>
      </c>
      <c r="B142" s="315" t="s">
        <v>360</v>
      </c>
      <c r="C142" s="322">
        <v>0</v>
      </c>
      <c r="D142" s="322">
        <v>0</v>
      </c>
      <c r="E142" s="313" t="str">
        <f t="shared" si="6"/>
        <v/>
      </c>
      <c r="F142" s="286" t="str">
        <f t="shared" si="7"/>
        <v>否</v>
      </c>
      <c r="G142" s="167" t="str">
        <f t="shared" si="8"/>
        <v>项</v>
      </c>
    </row>
    <row r="143" hidden="1" spans="1:7">
      <c r="A143" s="446" t="s">
        <v>361</v>
      </c>
      <c r="B143" s="315" t="s">
        <v>362</v>
      </c>
      <c r="C143" s="322">
        <v>0</v>
      </c>
      <c r="D143" s="322">
        <v>30</v>
      </c>
      <c r="E143" s="313" t="str">
        <f t="shared" si="6"/>
        <v/>
      </c>
      <c r="F143" s="286" t="str">
        <f t="shared" si="7"/>
        <v>是</v>
      </c>
      <c r="G143" s="167" t="str">
        <f t="shared" si="8"/>
        <v>项</v>
      </c>
    </row>
    <row r="144" hidden="1" spans="1:7">
      <c r="A144" s="446" t="s">
        <v>363</v>
      </c>
      <c r="B144" s="315" t="s">
        <v>364</v>
      </c>
      <c r="C144" s="322">
        <v>0</v>
      </c>
      <c r="D144" s="322">
        <v>0</v>
      </c>
      <c r="E144" s="313" t="str">
        <f t="shared" si="6"/>
        <v/>
      </c>
      <c r="F144" s="286" t="str">
        <f t="shared" si="7"/>
        <v>否</v>
      </c>
      <c r="G144" s="167" t="str">
        <f t="shared" si="8"/>
        <v>项</v>
      </c>
    </row>
    <row r="145" hidden="1" spans="1:7">
      <c r="A145" s="446" t="s">
        <v>365</v>
      </c>
      <c r="B145" s="315" t="s">
        <v>366</v>
      </c>
      <c r="C145" s="322">
        <v>0</v>
      </c>
      <c r="D145" s="322">
        <v>0</v>
      </c>
      <c r="E145" s="313" t="str">
        <f t="shared" si="6"/>
        <v/>
      </c>
      <c r="F145" s="286" t="str">
        <f t="shared" si="7"/>
        <v>否</v>
      </c>
      <c r="G145" s="167" t="str">
        <f t="shared" si="8"/>
        <v>项</v>
      </c>
    </row>
    <row r="146" hidden="1" spans="1:7">
      <c r="A146" s="446" t="s">
        <v>367</v>
      </c>
      <c r="B146" s="315" t="s">
        <v>157</v>
      </c>
      <c r="C146" s="322">
        <v>0</v>
      </c>
      <c r="D146" s="322">
        <v>0</v>
      </c>
      <c r="E146" s="313" t="str">
        <f t="shared" si="6"/>
        <v/>
      </c>
      <c r="F146" s="286" t="str">
        <f t="shared" si="7"/>
        <v>否</v>
      </c>
      <c r="G146" s="167" t="str">
        <f t="shared" si="8"/>
        <v>项</v>
      </c>
    </row>
    <row r="147" hidden="1" spans="1:7">
      <c r="A147" s="446" t="s">
        <v>368</v>
      </c>
      <c r="B147" s="315" t="s">
        <v>369</v>
      </c>
      <c r="C147" s="322"/>
      <c r="D147" s="322"/>
      <c r="E147" s="313" t="str">
        <f t="shared" si="6"/>
        <v/>
      </c>
      <c r="F147" s="286" t="str">
        <f t="shared" si="7"/>
        <v>否</v>
      </c>
      <c r="G147" s="167" t="str">
        <f t="shared" si="8"/>
        <v>项</v>
      </c>
    </row>
    <row r="148" spans="1:7">
      <c r="A148" s="445" t="s">
        <v>370</v>
      </c>
      <c r="B148" s="311" t="s">
        <v>371</v>
      </c>
      <c r="C148" s="312">
        <f>SUM(C149:C154)</f>
        <v>329</v>
      </c>
      <c r="D148" s="312">
        <f>SUM(D149:D154)</f>
        <v>195</v>
      </c>
      <c r="E148" s="313">
        <f t="shared" si="6"/>
        <v>-0.407</v>
      </c>
      <c r="F148" s="286" t="str">
        <f t="shared" si="7"/>
        <v>是</v>
      </c>
      <c r="G148" s="167" t="str">
        <f t="shared" si="8"/>
        <v>款</v>
      </c>
    </row>
    <row r="149" spans="1:7">
      <c r="A149" s="446" t="s">
        <v>372</v>
      </c>
      <c r="B149" s="315" t="s">
        <v>139</v>
      </c>
      <c r="C149" s="447">
        <v>195</v>
      </c>
      <c r="D149" s="322">
        <v>182</v>
      </c>
      <c r="E149" s="313">
        <f t="shared" si="6"/>
        <v>-0.067</v>
      </c>
      <c r="F149" s="286" t="str">
        <f t="shared" si="7"/>
        <v>是</v>
      </c>
      <c r="G149" s="167" t="str">
        <f t="shared" si="8"/>
        <v>项</v>
      </c>
    </row>
    <row r="150" spans="1:7">
      <c r="A150" s="446" t="s">
        <v>373</v>
      </c>
      <c r="B150" s="315" t="s">
        <v>141</v>
      </c>
      <c r="C150" s="447">
        <v>81</v>
      </c>
      <c r="D150" s="322">
        <v>5</v>
      </c>
      <c r="E150" s="313">
        <f t="shared" si="6"/>
        <v>-0.938</v>
      </c>
      <c r="F150" s="286" t="str">
        <f t="shared" si="7"/>
        <v>是</v>
      </c>
      <c r="G150" s="167" t="str">
        <f t="shared" si="8"/>
        <v>项</v>
      </c>
    </row>
    <row r="151" hidden="1" spans="1:7">
      <c r="A151" s="446" t="s">
        <v>374</v>
      </c>
      <c r="B151" s="315" t="s">
        <v>143</v>
      </c>
      <c r="C151" s="447">
        <v>0</v>
      </c>
      <c r="D151" s="322"/>
      <c r="E151" s="313" t="str">
        <f t="shared" si="6"/>
        <v/>
      </c>
      <c r="F151" s="286" t="str">
        <f t="shared" si="7"/>
        <v>否</v>
      </c>
      <c r="G151" s="167" t="str">
        <f t="shared" si="8"/>
        <v>项</v>
      </c>
    </row>
    <row r="152" spans="1:7">
      <c r="A152" s="446" t="s">
        <v>375</v>
      </c>
      <c r="B152" s="315" t="s">
        <v>376</v>
      </c>
      <c r="C152" s="447">
        <v>48</v>
      </c>
      <c r="D152" s="322">
        <v>8</v>
      </c>
      <c r="E152" s="313">
        <f t="shared" si="6"/>
        <v>-0.833</v>
      </c>
      <c r="F152" s="286" t="str">
        <f t="shared" si="7"/>
        <v>是</v>
      </c>
      <c r="G152" s="167" t="str">
        <f t="shared" si="8"/>
        <v>项</v>
      </c>
    </row>
    <row r="153" hidden="1" spans="1:7">
      <c r="A153" s="446" t="s">
        <v>377</v>
      </c>
      <c r="B153" s="315" t="s">
        <v>157</v>
      </c>
      <c r="C153" s="447">
        <v>0</v>
      </c>
      <c r="D153" s="322"/>
      <c r="E153" s="313" t="str">
        <f t="shared" si="6"/>
        <v/>
      </c>
      <c r="F153" s="286" t="str">
        <f t="shared" si="7"/>
        <v>否</v>
      </c>
      <c r="G153" s="167" t="str">
        <f t="shared" si="8"/>
        <v>项</v>
      </c>
    </row>
    <row r="154" spans="1:7">
      <c r="A154" s="446" t="s">
        <v>378</v>
      </c>
      <c r="B154" s="315" t="s">
        <v>379</v>
      </c>
      <c r="C154" s="447">
        <v>5</v>
      </c>
      <c r="D154" s="322"/>
      <c r="E154" s="313">
        <f t="shared" si="6"/>
        <v>-1</v>
      </c>
      <c r="F154" s="286" t="str">
        <f t="shared" si="7"/>
        <v>是</v>
      </c>
      <c r="G154" s="167" t="str">
        <f t="shared" si="8"/>
        <v>项</v>
      </c>
    </row>
    <row r="155" spans="1:7">
      <c r="A155" s="445" t="s">
        <v>380</v>
      </c>
      <c r="B155" s="311" t="s">
        <v>381</v>
      </c>
      <c r="C155" s="312">
        <f>SUM(C156:C162)</f>
        <v>131</v>
      </c>
      <c r="D155" s="312">
        <f>SUM(D156:D162)</f>
        <v>3</v>
      </c>
      <c r="E155" s="313">
        <f t="shared" si="6"/>
        <v>-0.977</v>
      </c>
      <c r="F155" s="286" t="str">
        <f t="shared" si="7"/>
        <v>是</v>
      </c>
      <c r="G155" s="167" t="str">
        <f t="shared" si="8"/>
        <v>款</v>
      </c>
    </row>
    <row r="156" spans="1:7">
      <c r="A156" s="446" t="s">
        <v>382</v>
      </c>
      <c r="B156" s="315" t="s">
        <v>139</v>
      </c>
      <c r="C156" s="447">
        <v>108</v>
      </c>
      <c r="D156" s="322"/>
      <c r="E156" s="313">
        <f t="shared" si="6"/>
        <v>-1</v>
      </c>
      <c r="F156" s="286" t="str">
        <f t="shared" si="7"/>
        <v>是</v>
      </c>
      <c r="G156" s="167" t="str">
        <f t="shared" si="8"/>
        <v>项</v>
      </c>
    </row>
    <row r="157" spans="1:7">
      <c r="A157" s="446" t="s">
        <v>383</v>
      </c>
      <c r="B157" s="315" t="s">
        <v>141</v>
      </c>
      <c r="C157" s="447">
        <v>23</v>
      </c>
      <c r="D157" s="322">
        <v>0</v>
      </c>
      <c r="E157" s="313">
        <f t="shared" si="6"/>
        <v>-1</v>
      </c>
      <c r="F157" s="286" t="str">
        <f t="shared" si="7"/>
        <v>是</v>
      </c>
      <c r="G157" s="167" t="str">
        <f t="shared" si="8"/>
        <v>项</v>
      </c>
    </row>
    <row r="158" hidden="1" spans="1:7">
      <c r="A158" s="446" t="s">
        <v>384</v>
      </c>
      <c r="B158" s="315" t="s">
        <v>143</v>
      </c>
      <c r="C158" s="447">
        <v>0</v>
      </c>
      <c r="D158" s="322"/>
      <c r="E158" s="313" t="str">
        <f t="shared" si="6"/>
        <v/>
      </c>
      <c r="F158" s="286" t="str">
        <f t="shared" si="7"/>
        <v>否</v>
      </c>
      <c r="G158" s="167" t="str">
        <f t="shared" si="8"/>
        <v>项</v>
      </c>
    </row>
    <row r="159" hidden="1" spans="1:7">
      <c r="A159" s="446" t="s">
        <v>385</v>
      </c>
      <c r="B159" s="315" t="s">
        <v>386</v>
      </c>
      <c r="C159" s="447">
        <v>0</v>
      </c>
      <c r="D159" s="322">
        <v>0</v>
      </c>
      <c r="E159" s="313" t="str">
        <f t="shared" si="6"/>
        <v/>
      </c>
      <c r="F159" s="286" t="str">
        <f t="shared" si="7"/>
        <v>否</v>
      </c>
      <c r="G159" s="167" t="str">
        <f t="shared" si="8"/>
        <v>项</v>
      </c>
    </row>
    <row r="160" hidden="1" spans="1:7">
      <c r="A160" s="446" t="s">
        <v>387</v>
      </c>
      <c r="B160" s="315" t="s">
        <v>388</v>
      </c>
      <c r="C160" s="447">
        <v>0</v>
      </c>
      <c r="D160" s="322"/>
      <c r="E160" s="313" t="str">
        <f t="shared" si="6"/>
        <v/>
      </c>
      <c r="F160" s="286" t="str">
        <f t="shared" si="7"/>
        <v>否</v>
      </c>
      <c r="G160" s="167" t="str">
        <f t="shared" si="8"/>
        <v>项</v>
      </c>
    </row>
    <row r="161" hidden="1" spans="1:7">
      <c r="A161" s="446" t="s">
        <v>389</v>
      </c>
      <c r="B161" s="315" t="s">
        <v>157</v>
      </c>
      <c r="C161" s="447">
        <v>0</v>
      </c>
      <c r="D161" s="322"/>
      <c r="E161" s="313" t="str">
        <f t="shared" si="6"/>
        <v/>
      </c>
      <c r="F161" s="286" t="str">
        <f t="shared" si="7"/>
        <v>否</v>
      </c>
      <c r="G161" s="167" t="str">
        <f t="shared" si="8"/>
        <v>项</v>
      </c>
    </row>
    <row r="162" hidden="1" spans="1:7">
      <c r="A162" s="446" t="s">
        <v>390</v>
      </c>
      <c r="B162" s="315" t="s">
        <v>391</v>
      </c>
      <c r="C162" s="447">
        <v>0</v>
      </c>
      <c r="D162" s="322">
        <v>3</v>
      </c>
      <c r="E162" s="313" t="str">
        <f t="shared" si="6"/>
        <v/>
      </c>
      <c r="F162" s="286" t="str">
        <f t="shared" si="7"/>
        <v>是</v>
      </c>
      <c r="G162" s="167" t="str">
        <f t="shared" si="8"/>
        <v>项</v>
      </c>
    </row>
    <row r="163" spans="1:7">
      <c r="A163" s="445" t="s">
        <v>392</v>
      </c>
      <c r="B163" s="311" t="s">
        <v>393</v>
      </c>
      <c r="C163" s="312">
        <f>SUM(C164:C168)</f>
        <v>161</v>
      </c>
      <c r="D163" s="312">
        <f>SUM(D164:D168)</f>
        <v>186</v>
      </c>
      <c r="E163" s="313">
        <f t="shared" si="6"/>
        <v>0.155</v>
      </c>
      <c r="F163" s="286" t="str">
        <f t="shared" si="7"/>
        <v>是</v>
      </c>
      <c r="G163" s="167" t="str">
        <f t="shared" si="8"/>
        <v>款</v>
      </c>
    </row>
    <row r="164" spans="1:7">
      <c r="A164" s="446" t="s">
        <v>394</v>
      </c>
      <c r="B164" s="315" t="s">
        <v>139</v>
      </c>
      <c r="C164" s="447">
        <v>117</v>
      </c>
      <c r="D164" s="322">
        <v>160</v>
      </c>
      <c r="E164" s="313">
        <f t="shared" si="6"/>
        <v>0.368</v>
      </c>
      <c r="F164" s="286" t="str">
        <f t="shared" si="7"/>
        <v>是</v>
      </c>
      <c r="G164" s="167" t="str">
        <f t="shared" si="8"/>
        <v>项</v>
      </c>
    </row>
    <row r="165" spans="1:7">
      <c r="A165" s="446" t="s">
        <v>395</v>
      </c>
      <c r="B165" s="315" t="s">
        <v>141</v>
      </c>
      <c r="C165" s="447">
        <v>44</v>
      </c>
      <c r="D165" s="322">
        <v>26</v>
      </c>
      <c r="E165" s="313">
        <f t="shared" si="6"/>
        <v>-0.409</v>
      </c>
      <c r="F165" s="286" t="str">
        <f t="shared" si="7"/>
        <v>是</v>
      </c>
      <c r="G165" s="167" t="str">
        <f t="shared" si="8"/>
        <v>项</v>
      </c>
    </row>
    <row r="166" hidden="1" spans="1:7">
      <c r="A166" s="446" t="s">
        <v>396</v>
      </c>
      <c r="B166" s="315" t="s">
        <v>143</v>
      </c>
      <c r="C166" s="447">
        <v>0</v>
      </c>
      <c r="D166" s="322">
        <v>0</v>
      </c>
      <c r="E166" s="313" t="str">
        <f t="shared" si="6"/>
        <v/>
      </c>
      <c r="F166" s="286" t="str">
        <f t="shared" si="7"/>
        <v>否</v>
      </c>
      <c r="G166" s="167" t="str">
        <f t="shared" si="8"/>
        <v>项</v>
      </c>
    </row>
    <row r="167" hidden="1" spans="1:7">
      <c r="A167" s="446" t="s">
        <v>397</v>
      </c>
      <c r="B167" s="315" t="s">
        <v>398</v>
      </c>
      <c r="C167" s="447">
        <v>0</v>
      </c>
      <c r="D167" s="322"/>
      <c r="E167" s="313" t="str">
        <f t="shared" si="6"/>
        <v/>
      </c>
      <c r="F167" s="286" t="str">
        <f t="shared" si="7"/>
        <v>否</v>
      </c>
      <c r="G167" s="167" t="str">
        <f t="shared" si="8"/>
        <v>项</v>
      </c>
    </row>
    <row r="168" hidden="1" spans="1:7">
      <c r="A168" s="446" t="s">
        <v>399</v>
      </c>
      <c r="B168" s="315" t="s">
        <v>400</v>
      </c>
      <c r="C168" s="447">
        <v>0</v>
      </c>
      <c r="D168" s="322">
        <v>0</v>
      </c>
      <c r="E168" s="313" t="str">
        <f t="shared" si="6"/>
        <v/>
      </c>
      <c r="F168" s="286" t="str">
        <f t="shared" si="7"/>
        <v>否</v>
      </c>
      <c r="G168" s="167" t="str">
        <f t="shared" si="8"/>
        <v>项</v>
      </c>
    </row>
    <row r="169" spans="1:7">
      <c r="A169" s="445" t="s">
        <v>401</v>
      </c>
      <c r="B169" s="311" t="s">
        <v>402</v>
      </c>
      <c r="C169" s="312">
        <f>SUM(C170:C175)</f>
        <v>109</v>
      </c>
      <c r="D169" s="312">
        <f>SUM(D170:D175)</f>
        <v>136</v>
      </c>
      <c r="E169" s="313">
        <f t="shared" si="6"/>
        <v>0.248</v>
      </c>
      <c r="F169" s="286" t="str">
        <f t="shared" si="7"/>
        <v>是</v>
      </c>
      <c r="G169" s="167" t="str">
        <f t="shared" si="8"/>
        <v>款</v>
      </c>
    </row>
    <row r="170" spans="1:7">
      <c r="A170" s="446" t="s">
        <v>403</v>
      </c>
      <c r="B170" s="315" t="s">
        <v>139</v>
      </c>
      <c r="C170" s="447">
        <v>103</v>
      </c>
      <c r="D170" s="322">
        <v>131</v>
      </c>
      <c r="E170" s="313">
        <f t="shared" si="6"/>
        <v>0.272</v>
      </c>
      <c r="F170" s="286" t="str">
        <f t="shared" si="7"/>
        <v>是</v>
      </c>
      <c r="G170" s="167" t="str">
        <f t="shared" si="8"/>
        <v>项</v>
      </c>
    </row>
    <row r="171" spans="1:7">
      <c r="A171" s="446" t="s">
        <v>404</v>
      </c>
      <c r="B171" s="315" t="s">
        <v>141</v>
      </c>
      <c r="C171" s="447">
        <v>6</v>
      </c>
      <c r="D171" s="322">
        <v>5</v>
      </c>
      <c r="E171" s="313">
        <f t="shared" si="6"/>
        <v>-0.167</v>
      </c>
      <c r="F171" s="286" t="str">
        <f t="shared" si="7"/>
        <v>是</v>
      </c>
      <c r="G171" s="167" t="str">
        <f t="shared" si="8"/>
        <v>项</v>
      </c>
    </row>
    <row r="172" hidden="1" spans="1:7">
      <c r="A172" s="446" t="s">
        <v>405</v>
      </c>
      <c r="B172" s="315" t="s">
        <v>143</v>
      </c>
      <c r="C172" s="322">
        <v>0</v>
      </c>
      <c r="D172" s="322">
        <v>0</v>
      </c>
      <c r="E172" s="313" t="str">
        <f t="shared" si="6"/>
        <v/>
      </c>
      <c r="F172" s="286" t="str">
        <f t="shared" si="7"/>
        <v>否</v>
      </c>
      <c r="G172" s="167" t="str">
        <f t="shared" si="8"/>
        <v>项</v>
      </c>
    </row>
    <row r="173" hidden="1" spans="1:7">
      <c r="A173" s="446" t="s">
        <v>406</v>
      </c>
      <c r="B173" s="315" t="s">
        <v>170</v>
      </c>
      <c r="C173" s="322"/>
      <c r="D173" s="322"/>
      <c r="E173" s="313" t="str">
        <f t="shared" si="6"/>
        <v/>
      </c>
      <c r="F173" s="286" t="str">
        <f t="shared" si="7"/>
        <v>否</v>
      </c>
      <c r="G173" s="167" t="str">
        <f t="shared" si="8"/>
        <v>项</v>
      </c>
    </row>
    <row r="174" hidden="1" spans="1:7">
      <c r="A174" s="446" t="s">
        <v>407</v>
      </c>
      <c r="B174" s="315" t="s">
        <v>157</v>
      </c>
      <c r="C174" s="322">
        <v>0</v>
      </c>
      <c r="D174" s="322">
        <v>0</v>
      </c>
      <c r="E174" s="313" t="str">
        <f t="shared" si="6"/>
        <v/>
      </c>
      <c r="F174" s="286" t="str">
        <f t="shared" si="7"/>
        <v>否</v>
      </c>
      <c r="G174" s="167" t="str">
        <f t="shared" si="8"/>
        <v>项</v>
      </c>
    </row>
    <row r="175" ht="37.5" hidden="1" spans="1:7">
      <c r="A175" s="446" t="s">
        <v>408</v>
      </c>
      <c r="B175" s="315" t="s">
        <v>409</v>
      </c>
      <c r="C175" s="322"/>
      <c r="D175" s="322"/>
      <c r="E175" s="313" t="str">
        <f t="shared" si="6"/>
        <v/>
      </c>
      <c r="F175" s="286" t="str">
        <f t="shared" si="7"/>
        <v>否</v>
      </c>
      <c r="G175" s="167" t="str">
        <f t="shared" si="8"/>
        <v>项</v>
      </c>
    </row>
    <row r="176" spans="1:7">
      <c r="A176" s="445" t="s">
        <v>410</v>
      </c>
      <c r="B176" s="311" t="s">
        <v>411</v>
      </c>
      <c r="C176" s="312">
        <f>SUM(C177:C182)</f>
        <v>1019</v>
      </c>
      <c r="D176" s="312">
        <f>SUM(D177:D182)</f>
        <v>504</v>
      </c>
      <c r="E176" s="313">
        <f t="shared" si="6"/>
        <v>-0.505</v>
      </c>
      <c r="F176" s="286" t="str">
        <f t="shared" si="7"/>
        <v>是</v>
      </c>
      <c r="G176" s="167" t="str">
        <f t="shared" si="8"/>
        <v>款</v>
      </c>
    </row>
    <row r="177" spans="1:7">
      <c r="A177" s="446" t="s">
        <v>412</v>
      </c>
      <c r="B177" s="315" t="s">
        <v>139</v>
      </c>
      <c r="C177" s="447">
        <v>786</v>
      </c>
      <c r="D177" s="322">
        <v>422</v>
      </c>
      <c r="E177" s="313">
        <f t="shared" si="6"/>
        <v>-0.463</v>
      </c>
      <c r="F177" s="286" t="str">
        <f t="shared" si="7"/>
        <v>是</v>
      </c>
      <c r="G177" s="167" t="str">
        <f t="shared" si="8"/>
        <v>项</v>
      </c>
    </row>
    <row r="178" spans="1:7">
      <c r="A178" s="446" t="s">
        <v>413</v>
      </c>
      <c r="B178" s="315" t="s">
        <v>141</v>
      </c>
      <c r="C178" s="447">
        <v>233</v>
      </c>
      <c r="D178" s="322">
        <v>81</v>
      </c>
      <c r="E178" s="313">
        <f t="shared" si="6"/>
        <v>-0.652</v>
      </c>
      <c r="F178" s="286" t="str">
        <f t="shared" si="7"/>
        <v>是</v>
      </c>
      <c r="G178" s="167" t="str">
        <f t="shared" si="8"/>
        <v>项</v>
      </c>
    </row>
    <row r="179" hidden="1" spans="1:7">
      <c r="A179" s="446" t="s">
        <v>414</v>
      </c>
      <c r="B179" s="315" t="s">
        <v>143</v>
      </c>
      <c r="C179" s="447">
        <v>0</v>
      </c>
      <c r="D179" s="322"/>
      <c r="E179" s="313" t="str">
        <f t="shared" si="6"/>
        <v/>
      </c>
      <c r="F179" s="286" t="str">
        <f t="shared" si="7"/>
        <v>否</v>
      </c>
      <c r="G179" s="167" t="str">
        <f t="shared" si="8"/>
        <v>项</v>
      </c>
    </row>
    <row r="180" hidden="1" spans="1:7">
      <c r="A180" s="446">
        <v>2012906</v>
      </c>
      <c r="B180" s="315" t="s">
        <v>415</v>
      </c>
      <c r="C180" s="447">
        <v>0</v>
      </c>
      <c r="D180" s="322">
        <v>0</v>
      </c>
      <c r="E180" s="313" t="str">
        <f t="shared" si="6"/>
        <v/>
      </c>
      <c r="F180" s="286" t="str">
        <f t="shared" si="7"/>
        <v>否</v>
      </c>
      <c r="G180" s="167" t="str">
        <f t="shared" si="8"/>
        <v>项</v>
      </c>
    </row>
    <row r="181" hidden="1" spans="1:7">
      <c r="A181" s="446" t="s">
        <v>416</v>
      </c>
      <c r="B181" s="315" t="s">
        <v>157</v>
      </c>
      <c r="C181" s="447">
        <v>0</v>
      </c>
      <c r="D181" s="322"/>
      <c r="E181" s="313" t="str">
        <f t="shared" si="6"/>
        <v/>
      </c>
      <c r="F181" s="286" t="str">
        <f t="shared" si="7"/>
        <v>否</v>
      </c>
      <c r="G181" s="167" t="str">
        <f t="shared" si="8"/>
        <v>项</v>
      </c>
    </row>
    <row r="182" hidden="1" spans="1:7">
      <c r="A182" s="446" t="s">
        <v>417</v>
      </c>
      <c r="B182" s="315" t="s">
        <v>418</v>
      </c>
      <c r="C182" s="447">
        <v>0</v>
      </c>
      <c r="D182" s="322">
        <v>1</v>
      </c>
      <c r="E182" s="313" t="str">
        <f t="shared" si="6"/>
        <v/>
      </c>
      <c r="F182" s="286" t="str">
        <f t="shared" si="7"/>
        <v>是</v>
      </c>
      <c r="G182" s="167" t="str">
        <f t="shared" si="8"/>
        <v>项</v>
      </c>
    </row>
    <row r="183" ht="37.5" spans="1:7">
      <c r="A183" s="445" t="s">
        <v>419</v>
      </c>
      <c r="B183" s="311" t="s">
        <v>420</v>
      </c>
      <c r="C183" s="312">
        <f>SUM(C184:C189)</f>
        <v>2537</v>
      </c>
      <c r="D183" s="312">
        <f>SUM(D184:D189)</f>
        <v>1622</v>
      </c>
      <c r="E183" s="313">
        <f t="shared" si="6"/>
        <v>-0.361</v>
      </c>
      <c r="F183" s="286" t="str">
        <f t="shared" si="7"/>
        <v>是</v>
      </c>
      <c r="G183" s="167" t="str">
        <f t="shared" si="8"/>
        <v>款</v>
      </c>
    </row>
    <row r="184" spans="1:7">
      <c r="A184" s="446" t="s">
        <v>421</v>
      </c>
      <c r="B184" s="315" t="s">
        <v>139</v>
      </c>
      <c r="C184" s="447">
        <v>1863</v>
      </c>
      <c r="D184" s="322">
        <v>1363</v>
      </c>
      <c r="E184" s="313">
        <f t="shared" si="6"/>
        <v>-0.268</v>
      </c>
      <c r="F184" s="286" t="str">
        <f t="shared" si="7"/>
        <v>是</v>
      </c>
      <c r="G184" s="167" t="str">
        <f t="shared" si="8"/>
        <v>项</v>
      </c>
    </row>
    <row r="185" spans="1:7">
      <c r="A185" s="446" t="s">
        <v>422</v>
      </c>
      <c r="B185" s="315" t="s">
        <v>141</v>
      </c>
      <c r="C185" s="447">
        <v>552</v>
      </c>
      <c r="D185" s="322">
        <v>215</v>
      </c>
      <c r="E185" s="313">
        <f t="shared" si="6"/>
        <v>-0.611</v>
      </c>
      <c r="F185" s="286" t="str">
        <f t="shared" si="7"/>
        <v>是</v>
      </c>
      <c r="G185" s="167" t="str">
        <f t="shared" si="8"/>
        <v>项</v>
      </c>
    </row>
    <row r="186" hidden="1" spans="1:7">
      <c r="A186" s="446" t="s">
        <v>423</v>
      </c>
      <c r="B186" s="315" t="s">
        <v>143</v>
      </c>
      <c r="C186" s="447">
        <v>0</v>
      </c>
      <c r="D186" s="322"/>
      <c r="E186" s="313" t="str">
        <f t="shared" si="6"/>
        <v/>
      </c>
      <c r="F186" s="286" t="str">
        <f t="shared" si="7"/>
        <v>否</v>
      </c>
      <c r="G186" s="167" t="str">
        <f t="shared" si="8"/>
        <v>项</v>
      </c>
    </row>
    <row r="187" hidden="1" spans="1:7">
      <c r="A187" s="446" t="s">
        <v>424</v>
      </c>
      <c r="B187" s="315" t="s">
        <v>425</v>
      </c>
      <c r="C187" s="447">
        <v>0</v>
      </c>
      <c r="D187" s="322"/>
      <c r="E187" s="313" t="str">
        <f t="shared" si="6"/>
        <v/>
      </c>
      <c r="F187" s="286" t="str">
        <f t="shared" si="7"/>
        <v>否</v>
      </c>
      <c r="G187" s="167" t="str">
        <f t="shared" si="8"/>
        <v>项</v>
      </c>
    </row>
    <row r="188" hidden="1" spans="1:7">
      <c r="A188" s="446" t="s">
        <v>426</v>
      </c>
      <c r="B188" s="315" t="s">
        <v>157</v>
      </c>
      <c r="C188" s="447">
        <v>0</v>
      </c>
      <c r="D188" s="322"/>
      <c r="E188" s="313" t="str">
        <f t="shared" si="6"/>
        <v/>
      </c>
      <c r="F188" s="286" t="str">
        <f t="shared" si="7"/>
        <v>否</v>
      </c>
      <c r="G188" s="167" t="str">
        <f t="shared" si="8"/>
        <v>项</v>
      </c>
    </row>
    <row r="189" ht="37.5" spans="1:7">
      <c r="A189" s="446" t="s">
        <v>427</v>
      </c>
      <c r="B189" s="315" t="s">
        <v>428</v>
      </c>
      <c r="C189" s="447">
        <v>122</v>
      </c>
      <c r="D189" s="322">
        <v>44</v>
      </c>
      <c r="E189" s="313">
        <f t="shared" si="6"/>
        <v>-0.639</v>
      </c>
      <c r="F189" s="286" t="str">
        <f t="shared" si="7"/>
        <v>是</v>
      </c>
      <c r="G189" s="167" t="str">
        <f t="shared" si="8"/>
        <v>项</v>
      </c>
    </row>
    <row r="190" spans="1:7">
      <c r="A190" s="445" t="s">
        <v>429</v>
      </c>
      <c r="B190" s="311" t="s">
        <v>430</v>
      </c>
      <c r="C190" s="312">
        <f>SUM(C191:C196)</f>
        <v>1998</v>
      </c>
      <c r="D190" s="312">
        <f>SUM(D191:D196)</f>
        <v>812</v>
      </c>
      <c r="E190" s="313">
        <f t="shared" si="6"/>
        <v>-0.594</v>
      </c>
      <c r="F190" s="286" t="str">
        <f t="shared" si="7"/>
        <v>是</v>
      </c>
      <c r="G190" s="167" t="str">
        <f t="shared" si="8"/>
        <v>款</v>
      </c>
    </row>
    <row r="191" spans="1:7">
      <c r="A191" s="446" t="s">
        <v>431</v>
      </c>
      <c r="B191" s="315" t="s">
        <v>139</v>
      </c>
      <c r="C191" s="447">
        <v>764</v>
      </c>
      <c r="D191" s="322">
        <v>685</v>
      </c>
      <c r="E191" s="313">
        <f t="shared" si="6"/>
        <v>-0.103</v>
      </c>
      <c r="F191" s="286" t="str">
        <f t="shared" si="7"/>
        <v>是</v>
      </c>
      <c r="G191" s="167" t="str">
        <f t="shared" si="8"/>
        <v>项</v>
      </c>
    </row>
    <row r="192" spans="1:7">
      <c r="A192" s="446" t="s">
        <v>432</v>
      </c>
      <c r="B192" s="315" t="s">
        <v>141</v>
      </c>
      <c r="C192" s="447">
        <v>1206</v>
      </c>
      <c r="D192" s="322">
        <v>91</v>
      </c>
      <c r="E192" s="313">
        <f t="shared" si="6"/>
        <v>-0.925</v>
      </c>
      <c r="F192" s="286" t="str">
        <f t="shared" si="7"/>
        <v>是</v>
      </c>
      <c r="G192" s="167" t="str">
        <f t="shared" si="8"/>
        <v>项</v>
      </c>
    </row>
    <row r="193" hidden="1" spans="1:7">
      <c r="A193" s="446" t="s">
        <v>433</v>
      </c>
      <c r="B193" s="315" t="s">
        <v>143</v>
      </c>
      <c r="C193" s="447">
        <v>0</v>
      </c>
      <c r="D193" s="322"/>
      <c r="E193" s="313" t="str">
        <f t="shared" si="6"/>
        <v/>
      </c>
      <c r="F193" s="286" t="str">
        <f t="shared" si="7"/>
        <v>否</v>
      </c>
      <c r="G193" s="167" t="str">
        <f t="shared" si="8"/>
        <v>项</v>
      </c>
    </row>
    <row r="194" hidden="1" spans="1:7">
      <c r="A194" s="446" t="s">
        <v>434</v>
      </c>
      <c r="B194" s="315" t="s">
        <v>435</v>
      </c>
      <c r="C194" s="447">
        <v>0</v>
      </c>
      <c r="D194" s="322">
        <v>0</v>
      </c>
      <c r="E194" s="313" t="str">
        <f t="shared" si="6"/>
        <v/>
      </c>
      <c r="F194" s="286" t="str">
        <f t="shared" si="7"/>
        <v>否</v>
      </c>
      <c r="G194" s="167" t="str">
        <f t="shared" si="8"/>
        <v>项</v>
      </c>
    </row>
    <row r="195" hidden="1" spans="1:7">
      <c r="A195" s="446" t="s">
        <v>436</v>
      </c>
      <c r="B195" s="315" t="s">
        <v>157</v>
      </c>
      <c r="C195" s="447">
        <v>0</v>
      </c>
      <c r="D195" s="322"/>
      <c r="E195" s="313" t="str">
        <f t="shared" si="6"/>
        <v/>
      </c>
      <c r="F195" s="286" t="str">
        <f t="shared" si="7"/>
        <v>否</v>
      </c>
      <c r="G195" s="167" t="str">
        <f t="shared" si="8"/>
        <v>项</v>
      </c>
    </row>
    <row r="196" spans="1:7">
      <c r="A196" s="446" t="s">
        <v>437</v>
      </c>
      <c r="B196" s="315" t="s">
        <v>438</v>
      </c>
      <c r="C196" s="447">
        <v>28</v>
      </c>
      <c r="D196" s="322">
        <v>36</v>
      </c>
      <c r="E196" s="313">
        <f t="shared" ref="E196:E259" si="9">IF(C196&gt;0,D196/C196-1,IF(C196&lt;0,-(D196/C196-1),""))</f>
        <v>0.286</v>
      </c>
      <c r="F196" s="286" t="str">
        <f t="shared" ref="F196:F259" si="10">IF(LEN(A196)=3,"是",IF(B196&lt;&gt;"",IF(SUM(C196:D196)&lt;&gt;0,"是","否"),"是"))</f>
        <v>是</v>
      </c>
      <c r="G196" s="167" t="str">
        <f t="shared" ref="G196:G259" si="11">IF(LEN(A196)=3,"类",IF(LEN(A196)=5,"款","项"))</f>
        <v>项</v>
      </c>
    </row>
    <row r="197" spans="1:7">
      <c r="A197" s="445" t="s">
        <v>439</v>
      </c>
      <c r="B197" s="311" t="s">
        <v>440</v>
      </c>
      <c r="C197" s="312">
        <f>SUM(C198:C203)</f>
        <v>1476</v>
      </c>
      <c r="D197" s="312">
        <f>SUM(D198:D203)</f>
        <v>911</v>
      </c>
      <c r="E197" s="313">
        <f t="shared" si="9"/>
        <v>-0.383</v>
      </c>
      <c r="F197" s="286" t="str">
        <f t="shared" si="10"/>
        <v>是</v>
      </c>
      <c r="G197" s="167" t="str">
        <f t="shared" si="11"/>
        <v>款</v>
      </c>
    </row>
    <row r="198" spans="1:7">
      <c r="A198" s="446" t="s">
        <v>441</v>
      </c>
      <c r="B198" s="315" t="s">
        <v>139</v>
      </c>
      <c r="C198" s="447">
        <v>340</v>
      </c>
      <c r="D198" s="322">
        <v>257</v>
      </c>
      <c r="E198" s="313">
        <f t="shared" si="9"/>
        <v>-0.244</v>
      </c>
      <c r="F198" s="286" t="str">
        <f t="shared" si="10"/>
        <v>是</v>
      </c>
      <c r="G198" s="167" t="str">
        <f t="shared" si="11"/>
        <v>项</v>
      </c>
    </row>
    <row r="199" spans="1:7">
      <c r="A199" s="446" t="s">
        <v>442</v>
      </c>
      <c r="B199" s="315" t="s">
        <v>141</v>
      </c>
      <c r="C199" s="447">
        <v>678</v>
      </c>
      <c r="D199" s="322">
        <v>95</v>
      </c>
      <c r="E199" s="313">
        <f t="shared" si="9"/>
        <v>-0.86</v>
      </c>
      <c r="F199" s="286" t="str">
        <f t="shared" si="10"/>
        <v>是</v>
      </c>
      <c r="G199" s="167" t="str">
        <f t="shared" si="11"/>
        <v>项</v>
      </c>
    </row>
    <row r="200" hidden="1" spans="1:7">
      <c r="A200" s="446" t="s">
        <v>443</v>
      </c>
      <c r="B200" s="315" t="s">
        <v>143</v>
      </c>
      <c r="C200" s="447">
        <v>0</v>
      </c>
      <c r="D200" s="322"/>
      <c r="E200" s="313" t="str">
        <f t="shared" si="9"/>
        <v/>
      </c>
      <c r="F200" s="286" t="str">
        <f t="shared" si="10"/>
        <v>否</v>
      </c>
      <c r="G200" s="167" t="str">
        <f t="shared" si="11"/>
        <v>项</v>
      </c>
    </row>
    <row r="201" hidden="1" spans="1:7">
      <c r="A201" s="446" t="s">
        <v>444</v>
      </c>
      <c r="B201" s="315" t="s">
        <v>445</v>
      </c>
      <c r="C201" s="447">
        <v>0</v>
      </c>
      <c r="D201" s="322">
        <v>0</v>
      </c>
      <c r="E201" s="313" t="str">
        <f t="shared" si="9"/>
        <v/>
      </c>
      <c r="F201" s="286" t="str">
        <f t="shared" si="10"/>
        <v>否</v>
      </c>
      <c r="G201" s="167" t="str">
        <f t="shared" si="11"/>
        <v>项</v>
      </c>
    </row>
    <row r="202" spans="1:7">
      <c r="A202" s="446" t="s">
        <v>446</v>
      </c>
      <c r="B202" s="315" t="s">
        <v>157</v>
      </c>
      <c r="C202" s="447">
        <v>458</v>
      </c>
      <c r="D202" s="322">
        <v>559</v>
      </c>
      <c r="E202" s="313">
        <f t="shared" si="9"/>
        <v>0.221</v>
      </c>
      <c r="F202" s="286" t="str">
        <f t="shared" si="10"/>
        <v>是</v>
      </c>
      <c r="G202" s="167" t="str">
        <f t="shared" si="11"/>
        <v>项</v>
      </c>
    </row>
    <row r="203" hidden="1" spans="1:7">
      <c r="A203" s="446" t="s">
        <v>447</v>
      </c>
      <c r="B203" s="315" t="s">
        <v>448</v>
      </c>
      <c r="C203" s="447">
        <v>0</v>
      </c>
      <c r="D203" s="322"/>
      <c r="E203" s="313" t="str">
        <f t="shared" si="9"/>
        <v/>
      </c>
      <c r="F203" s="286" t="str">
        <f t="shared" si="10"/>
        <v>否</v>
      </c>
      <c r="G203" s="167" t="str">
        <f t="shared" si="11"/>
        <v>项</v>
      </c>
    </row>
    <row r="204" spans="1:7">
      <c r="A204" s="445" t="s">
        <v>449</v>
      </c>
      <c r="B204" s="311" t="s">
        <v>450</v>
      </c>
      <c r="C204" s="312">
        <f>SUM(C205:C211)</f>
        <v>240</v>
      </c>
      <c r="D204" s="312">
        <f>SUM(D205:D211)</f>
        <v>240</v>
      </c>
      <c r="E204" s="313">
        <f t="shared" si="9"/>
        <v>0</v>
      </c>
      <c r="F204" s="286" t="str">
        <f t="shared" si="10"/>
        <v>是</v>
      </c>
      <c r="G204" s="167" t="str">
        <f t="shared" si="11"/>
        <v>款</v>
      </c>
    </row>
    <row r="205" spans="1:7">
      <c r="A205" s="446" t="s">
        <v>451</v>
      </c>
      <c r="B205" s="315" t="s">
        <v>139</v>
      </c>
      <c r="C205" s="447">
        <v>151</v>
      </c>
      <c r="D205" s="322">
        <v>148</v>
      </c>
      <c r="E205" s="313">
        <f t="shared" si="9"/>
        <v>-0.02</v>
      </c>
      <c r="F205" s="286" t="str">
        <f t="shared" si="10"/>
        <v>是</v>
      </c>
      <c r="G205" s="167" t="str">
        <f t="shared" si="11"/>
        <v>项</v>
      </c>
    </row>
    <row r="206" spans="1:7">
      <c r="A206" s="446" t="s">
        <v>452</v>
      </c>
      <c r="B206" s="315" t="s">
        <v>141</v>
      </c>
      <c r="C206" s="447">
        <v>83</v>
      </c>
      <c r="D206" s="322">
        <v>86</v>
      </c>
      <c r="E206" s="313">
        <f t="shared" si="9"/>
        <v>0.036</v>
      </c>
      <c r="F206" s="286" t="str">
        <f t="shared" si="10"/>
        <v>是</v>
      </c>
      <c r="G206" s="167" t="str">
        <f t="shared" si="11"/>
        <v>项</v>
      </c>
    </row>
    <row r="207" hidden="1" spans="1:7">
      <c r="A207" s="446" t="s">
        <v>453</v>
      </c>
      <c r="B207" s="315" t="s">
        <v>143</v>
      </c>
      <c r="C207" s="447">
        <v>0</v>
      </c>
      <c r="D207" s="322">
        <v>0</v>
      </c>
      <c r="E207" s="313" t="str">
        <f t="shared" si="9"/>
        <v/>
      </c>
      <c r="F207" s="286" t="str">
        <f t="shared" si="10"/>
        <v>否</v>
      </c>
      <c r="G207" s="167" t="str">
        <f t="shared" si="11"/>
        <v>项</v>
      </c>
    </row>
    <row r="208" hidden="1" spans="1:7">
      <c r="A208" s="446" t="s">
        <v>454</v>
      </c>
      <c r="B208" s="315" t="s">
        <v>455</v>
      </c>
      <c r="C208" s="447">
        <v>0</v>
      </c>
      <c r="D208" s="322"/>
      <c r="E208" s="313" t="str">
        <f t="shared" si="9"/>
        <v/>
      </c>
      <c r="F208" s="286" t="str">
        <f t="shared" si="10"/>
        <v>否</v>
      </c>
      <c r="G208" s="167" t="str">
        <f t="shared" si="11"/>
        <v>项</v>
      </c>
    </row>
    <row r="209" hidden="1" spans="1:7">
      <c r="A209" s="446" t="s">
        <v>456</v>
      </c>
      <c r="B209" s="315" t="s">
        <v>457</v>
      </c>
      <c r="C209" s="447">
        <v>0</v>
      </c>
      <c r="D209" s="322"/>
      <c r="E209" s="313" t="str">
        <f t="shared" si="9"/>
        <v/>
      </c>
      <c r="F209" s="286" t="str">
        <f t="shared" si="10"/>
        <v>否</v>
      </c>
      <c r="G209" s="167" t="str">
        <f t="shared" si="11"/>
        <v>项</v>
      </c>
    </row>
    <row r="210" hidden="1" spans="1:7">
      <c r="A210" s="446" t="s">
        <v>458</v>
      </c>
      <c r="B210" s="315" t="s">
        <v>157</v>
      </c>
      <c r="C210" s="447">
        <v>0</v>
      </c>
      <c r="D210" s="322"/>
      <c r="E210" s="313" t="str">
        <f t="shared" si="9"/>
        <v/>
      </c>
      <c r="F210" s="286" t="str">
        <f t="shared" si="10"/>
        <v>否</v>
      </c>
      <c r="G210" s="167" t="str">
        <f t="shared" si="11"/>
        <v>项</v>
      </c>
    </row>
    <row r="211" spans="1:7">
      <c r="A211" s="446" t="s">
        <v>459</v>
      </c>
      <c r="B211" s="315" t="s">
        <v>460</v>
      </c>
      <c r="C211" s="447">
        <v>6</v>
      </c>
      <c r="D211" s="322">
        <v>6</v>
      </c>
      <c r="E211" s="313">
        <f t="shared" si="9"/>
        <v>0</v>
      </c>
      <c r="F211" s="286" t="str">
        <f t="shared" si="10"/>
        <v>是</v>
      </c>
      <c r="G211" s="167" t="str">
        <f t="shared" si="11"/>
        <v>项</v>
      </c>
    </row>
    <row r="212" hidden="1" spans="1:7">
      <c r="A212" s="445">
        <v>20135</v>
      </c>
      <c r="B212" s="311" t="s">
        <v>461</v>
      </c>
      <c r="C212" s="312">
        <f>SUM(C213:C217)</f>
        <v>0</v>
      </c>
      <c r="D212" s="312">
        <f>SUM(D213:D217)</f>
        <v>0</v>
      </c>
      <c r="E212" s="313" t="str">
        <f t="shared" si="9"/>
        <v/>
      </c>
      <c r="F212" s="286" t="str">
        <f t="shared" si="10"/>
        <v>否</v>
      </c>
      <c r="G212" s="167" t="str">
        <f t="shared" si="11"/>
        <v>款</v>
      </c>
    </row>
    <row r="213" hidden="1" spans="1:7">
      <c r="A213" s="446" t="s">
        <v>462</v>
      </c>
      <c r="B213" s="315" t="s">
        <v>139</v>
      </c>
      <c r="C213" s="322">
        <v>0</v>
      </c>
      <c r="D213" s="322">
        <v>0</v>
      </c>
      <c r="E213" s="313" t="str">
        <f t="shared" si="9"/>
        <v/>
      </c>
      <c r="F213" s="286" t="str">
        <f t="shared" si="10"/>
        <v>否</v>
      </c>
      <c r="G213" s="167" t="str">
        <f t="shared" si="11"/>
        <v>项</v>
      </c>
    </row>
    <row r="214" hidden="1" spans="1:7">
      <c r="A214" s="446" t="s">
        <v>463</v>
      </c>
      <c r="B214" s="315" t="s">
        <v>141</v>
      </c>
      <c r="C214" s="322">
        <v>0</v>
      </c>
      <c r="D214" s="322">
        <v>0</v>
      </c>
      <c r="E214" s="313" t="str">
        <f t="shared" si="9"/>
        <v/>
      </c>
      <c r="F214" s="286" t="str">
        <f t="shared" si="10"/>
        <v>否</v>
      </c>
      <c r="G214" s="167" t="str">
        <f t="shared" si="11"/>
        <v>项</v>
      </c>
    </row>
    <row r="215" hidden="1" spans="1:7">
      <c r="A215" s="446" t="s">
        <v>464</v>
      </c>
      <c r="B215" s="315" t="s">
        <v>143</v>
      </c>
      <c r="C215" s="322">
        <v>0</v>
      </c>
      <c r="D215" s="322">
        <v>0</v>
      </c>
      <c r="E215" s="313" t="str">
        <f t="shared" si="9"/>
        <v/>
      </c>
      <c r="F215" s="286" t="str">
        <f t="shared" si="10"/>
        <v>否</v>
      </c>
      <c r="G215" s="167" t="str">
        <f t="shared" si="11"/>
        <v>项</v>
      </c>
    </row>
    <row r="216" hidden="1" spans="1:7">
      <c r="A216" s="446" t="s">
        <v>465</v>
      </c>
      <c r="B216" s="315" t="s">
        <v>157</v>
      </c>
      <c r="C216" s="322">
        <v>0</v>
      </c>
      <c r="D216" s="322">
        <v>0</v>
      </c>
      <c r="E216" s="313" t="str">
        <f t="shared" si="9"/>
        <v/>
      </c>
      <c r="F216" s="286" t="str">
        <f t="shared" si="10"/>
        <v>否</v>
      </c>
      <c r="G216" s="167" t="str">
        <f t="shared" si="11"/>
        <v>项</v>
      </c>
    </row>
    <row r="217" hidden="1" spans="1:7">
      <c r="A217" s="446" t="s">
        <v>466</v>
      </c>
      <c r="B217" s="315" t="s">
        <v>467</v>
      </c>
      <c r="C217" s="322">
        <v>0</v>
      </c>
      <c r="D217" s="322">
        <v>0</v>
      </c>
      <c r="E217" s="313" t="str">
        <f t="shared" si="9"/>
        <v/>
      </c>
      <c r="F217" s="286" t="str">
        <f t="shared" si="10"/>
        <v>否</v>
      </c>
      <c r="G217" s="167" t="str">
        <f t="shared" si="11"/>
        <v>项</v>
      </c>
    </row>
    <row r="218" spans="1:7">
      <c r="A218" s="445" t="s">
        <v>468</v>
      </c>
      <c r="B218" s="311" t="s">
        <v>469</v>
      </c>
      <c r="C218" s="312">
        <f>SUM(C219:C223)</f>
        <v>6</v>
      </c>
      <c r="D218" s="312">
        <f>SUM(D219:D223)</f>
        <v>1</v>
      </c>
      <c r="E218" s="313">
        <f t="shared" si="9"/>
        <v>-0.833</v>
      </c>
      <c r="F218" s="286" t="str">
        <f t="shared" si="10"/>
        <v>是</v>
      </c>
      <c r="G218" s="167" t="str">
        <f t="shared" si="11"/>
        <v>款</v>
      </c>
    </row>
    <row r="219" hidden="1" spans="1:7">
      <c r="A219" s="446" t="s">
        <v>470</v>
      </c>
      <c r="B219" s="315" t="s">
        <v>139</v>
      </c>
      <c r="C219" s="322"/>
      <c r="D219" s="322"/>
      <c r="E219" s="313" t="str">
        <f t="shared" si="9"/>
        <v/>
      </c>
      <c r="F219" s="286" t="str">
        <f t="shared" si="10"/>
        <v>否</v>
      </c>
      <c r="G219" s="167" t="str">
        <f t="shared" si="11"/>
        <v>项</v>
      </c>
    </row>
    <row r="220" hidden="1" spans="1:7">
      <c r="A220" s="446" t="s">
        <v>471</v>
      </c>
      <c r="B220" s="315" t="s">
        <v>141</v>
      </c>
      <c r="C220" s="322"/>
      <c r="D220" s="322"/>
      <c r="E220" s="313" t="str">
        <f t="shared" si="9"/>
        <v/>
      </c>
      <c r="F220" s="286" t="str">
        <f t="shared" si="10"/>
        <v>否</v>
      </c>
      <c r="G220" s="167" t="str">
        <f t="shared" si="11"/>
        <v>项</v>
      </c>
    </row>
    <row r="221" hidden="1" spans="1:7">
      <c r="A221" s="446" t="s">
        <v>472</v>
      </c>
      <c r="B221" s="315" t="s">
        <v>143</v>
      </c>
      <c r="C221" s="322">
        <v>0</v>
      </c>
      <c r="D221" s="322">
        <v>0</v>
      </c>
      <c r="E221" s="313" t="str">
        <f t="shared" si="9"/>
        <v/>
      </c>
      <c r="F221" s="286" t="str">
        <f t="shared" si="10"/>
        <v>否</v>
      </c>
      <c r="G221" s="167" t="str">
        <f t="shared" si="11"/>
        <v>项</v>
      </c>
    </row>
    <row r="222" hidden="1" spans="1:7">
      <c r="A222" s="446" t="s">
        <v>473</v>
      </c>
      <c r="B222" s="315" t="s">
        <v>157</v>
      </c>
      <c r="C222" s="322"/>
      <c r="D222" s="322"/>
      <c r="E222" s="313" t="str">
        <f t="shared" si="9"/>
        <v/>
      </c>
      <c r="F222" s="286" t="str">
        <f t="shared" si="10"/>
        <v>否</v>
      </c>
      <c r="G222" s="167" t="str">
        <f t="shared" si="11"/>
        <v>项</v>
      </c>
    </row>
    <row r="223" spans="1:7">
      <c r="A223" s="446" t="s">
        <v>474</v>
      </c>
      <c r="B223" s="315" t="s">
        <v>475</v>
      </c>
      <c r="C223" s="322">
        <v>6</v>
      </c>
      <c r="D223" s="322">
        <v>1</v>
      </c>
      <c r="E223" s="313">
        <f t="shared" si="9"/>
        <v>-0.833</v>
      </c>
      <c r="F223" s="286" t="str">
        <f t="shared" si="10"/>
        <v>是</v>
      </c>
      <c r="G223" s="167" t="str">
        <f t="shared" si="11"/>
        <v>项</v>
      </c>
    </row>
    <row r="224" hidden="1" spans="1:7">
      <c r="A224" s="445" t="s">
        <v>476</v>
      </c>
      <c r="B224" s="311" t="s">
        <v>477</v>
      </c>
      <c r="C224" s="312"/>
      <c r="D224" s="312"/>
      <c r="E224" s="313" t="str">
        <f t="shared" si="9"/>
        <v/>
      </c>
      <c r="F224" s="286" t="str">
        <f t="shared" si="10"/>
        <v>否</v>
      </c>
      <c r="G224" s="167" t="str">
        <f t="shared" si="11"/>
        <v>款</v>
      </c>
    </row>
    <row r="225" hidden="1" spans="1:7">
      <c r="A225" s="446" t="s">
        <v>478</v>
      </c>
      <c r="B225" s="315" t="s">
        <v>139</v>
      </c>
      <c r="C225" s="322"/>
      <c r="D225" s="322"/>
      <c r="E225" s="313" t="str">
        <f t="shared" si="9"/>
        <v/>
      </c>
      <c r="F225" s="286" t="str">
        <f t="shared" si="10"/>
        <v>否</v>
      </c>
      <c r="G225" s="167" t="str">
        <f t="shared" si="11"/>
        <v>项</v>
      </c>
    </row>
    <row r="226" hidden="1" spans="1:7">
      <c r="A226" s="446" t="s">
        <v>479</v>
      </c>
      <c r="B226" s="315" t="s">
        <v>141</v>
      </c>
      <c r="C226" s="322">
        <v>0</v>
      </c>
      <c r="D226" s="322">
        <v>0</v>
      </c>
      <c r="E226" s="313" t="str">
        <f t="shared" si="9"/>
        <v/>
      </c>
      <c r="F226" s="286" t="str">
        <f t="shared" si="10"/>
        <v>否</v>
      </c>
      <c r="G226" s="167" t="str">
        <f t="shared" si="11"/>
        <v>项</v>
      </c>
    </row>
    <row r="227" hidden="1" spans="1:7">
      <c r="A227" s="446" t="s">
        <v>480</v>
      </c>
      <c r="B227" s="315" t="s">
        <v>143</v>
      </c>
      <c r="C227" s="322"/>
      <c r="D227" s="322"/>
      <c r="E227" s="313" t="str">
        <f t="shared" si="9"/>
        <v/>
      </c>
      <c r="F227" s="286" t="str">
        <f t="shared" si="10"/>
        <v>否</v>
      </c>
      <c r="G227" s="167" t="str">
        <f t="shared" si="11"/>
        <v>项</v>
      </c>
    </row>
    <row r="228" hidden="1" spans="1:7">
      <c r="A228" s="446" t="s">
        <v>481</v>
      </c>
      <c r="B228" s="315" t="s">
        <v>482</v>
      </c>
      <c r="C228" s="322"/>
      <c r="D228" s="322"/>
      <c r="E228" s="313" t="str">
        <f t="shared" si="9"/>
        <v/>
      </c>
      <c r="F228" s="286" t="str">
        <f t="shared" si="10"/>
        <v>否</v>
      </c>
      <c r="G228" s="167" t="str">
        <f t="shared" si="11"/>
        <v>项</v>
      </c>
    </row>
    <row r="229" hidden="1" spans="1:7">
      <c r="A229" s="446" t="s">
        <v>483</v>
      </c>
      <c r="B229" s="315" t="s">
        <v>157</v>
      </c>
      <c r="C229" s="322">
        <v>0</v>
      </c>
      <c r="D229" s="322">
        <v>0</v>
      </c>
      <c r="E229" s="313" t="str">
        <f t="shared" si="9"/>
        <v/>
      </c>
      <c r="F229" s="286" t="str">
        <f t="shared" si="10"/>
        <v>否</v>
      </c>
      <c r="G229" s="167" t="str">
        <f t="shared" si="11"/>
        <v>项</v>
      </c>
    </row>
    <row r="230" hidden="1" spans="1:7">
      <c r="A230" s="446" t="s">
        <v>484</v>
      </c>
      <c r="B230" s="315" t="s">
        <v>485</v>
      </c>
      <c r="C230" s="322"/>
      <c r="D230" s="322"/>
      <c r="E230" s="313" t="str">
        <f t="shared" si="9"/>
        <v/>
      </c>
      <c r="F230" s="286" t="str">
        <f t="shared" si="10"/>
        <v>否</v>
      </c>
      <c r="G230" s="167" t="str">
        <f t="shared" si="11"/>
        <v>项</v>
      </c>
    </row>
    <row r="231" spans="1:7">
      <c r="A231" s="445" t="s">
        <v>486</v>
      </c>
      <c r="B231" s="311" t="s">
        <v>487</v>
      </c>
      <c r="C231" s="312">
        <f>SUM(C232:C245)</f>
        <v>6342</v>
      </c>
      <c r="D231" s="312">
        <f>SUM(D232:D245)</f>
        <v>4659</v>
      </c>
      <c r="E231" s="313">
        <f t="shared" si="9"/>
        <v>-0.265</v>
      </c>
      <c r="F231" s="286" t="str">
        <f t="shared" si="10"/>
        <v>是</v>
      </c>
      <c r="G231" s="167" t="str">
        <f t="shared" si="11"/>
        <v>款</v>
      </c>
    </row>
    <row r="232" spans="1:7">
      <c r="A232" s="446" t="s">
        <v>488</v>
      </c>
      <c r="B232" s="315" t="s">
        <v>139</v>
      </c>
      <c r="C232" s="447">
        <v>4288</v>
      </c>
      <c r="D232" s="322">
        <v>3973</v>
      </c>
      <c r="E232" s="313">
        <f t="shared" si="9"/>
        <v>-0.073</v>
      </c>
      <c r="F232" s="286" t="str">
        <f t="shared" si="10"/>
        <v>是</v>
      </c>
      <c r="G232" s="167" t="str">
        <f t="shared" si="11"/>
        <v>项</v>
      </c>
    </row>
    <row r="233" hidden="1" spans="1:7">
      <c r="A233" s="446" t="s">
        <v>489</v>
      </c>
      <c r="B233" s="315" t="s">
        <v>141</v>
      </c>
      <c r="C233" s="447">
        <v>0</v>
      </c>
      <c r="D233" s="322"/>
      <c r="E233" s="313" t="str">
        <f t="shared" si="9"/>
        <v/>
      </c>
      <c r="F233" s="286" t="str">
        <f t="shared" si="10"/>
        <v>否</v>
      </c>
      <c r="G233" s="167" t="str">
        <f t="shared" si="11"/>
        <v>项</v>
      </c>
    </row>
    <row r="234" hidden="1" spans="1:7">
      <c r="A234" s="446" t="s">
        <v>490</v>
      </c>
      <c r="B234" s="315" t="s">
        <v>143</v>
      </c>
      <c r="C234" s="447">
        <v>0</v>
      </c>
      <c r="D234" s="322"/>
      <c r="E234" s="313" t="str">
        <f t="shared" si="9"/>
        <v/>
      </c>
      <c r="F234" s="286" t="str">
        <f t="shared" si="10"/>
        <v>否</v>
      </c>
      <c r="G234" s="167" t="str">
        <f t="shared" si="11"/>
        <v>项</v>
      </c>
    </row>
    <row r="235" spans="1:7">
      <c r="A235" s="446" t="s">
        <v>491</v>
      </c>
      <c r="B235" s="315" t="s">
        <v>492</v>
      </c>
      <c r="C235" s="447">
        <v>1570</v>
      </c>
      <c r="D235" s="322">
        <v>400</v>
      </c>
      <c r="E235" s="313">
        <f t="shared" si="9"/>
        <v>-0.745</v>
      </c>
      <c r="F235" s="286" t="str">
        <f t="shared" si="10"/>
        <v>是</v>
      </c>
      <c r="G235" s="167" t="str">
        <f t="shared" si="11"/>
        <v>项</v>
      </c>
    </row>
    <row r="236" spans="1:7">
      <c r="A236" s="446" t="s">
        <v>493</v>
      </c>
      <c r="B236" s="315" t="s">
        <v>494</v>
      </c>
      <c r="C236" s="447">
        <v>50</v>
      </c>
      <c r="D236" s="322">
        <v>18</v>
      </c>
      <c r="E236" s="313">
        <f t="shared" si="9"/>
        <v>-0.64</v>
      </c>
      <c r="F236" s="286" t="str">
        <f t="shared" si="10"/>
        <v>是</v>
      </c>
      <c r="G236" s="167" t="str">
        <f t="shared" si="11"/>
        <v>项</v>
      </c>
    </row>
    <row r="237" spans="1:7">
      <c r="A237" s="446" t="s">
        <v>495</v>
      </c>
      <c r="B237" s="315" t="s">
        <v>240</v>
      </c>
      <c r="C237" s="447">
        <v>87</v>
      </c>
      <c r="D237" s="322"/>
      <c r="E237" s="313">
        <f t="shared" si="9"/>
        <v>-1</v>
      </c>
      <c r="F237" s="286" t="str">
        <f t="shared" si="10"/>
        <v>是</v>
      </c>
      <c r="G237" s="167" t="str">
        <f t="shared" si="11"/>
        <v>项</v>
      </c>
    </row>
    <row r="238" hidden="1" spans="1:7">
      <c r="A238" s="446" t="s">
        <v>496</v>
      </c>
      <c r="B238" s="315" t="s">
        <v>497</v>
      </c>
      <c r="C238" s="447">
        <v>0</v>
      </c>
      <c r="D238" s="322"/>
      <c r="E238" s="313" t="str">
        <f t="shared" si="9"/>
        <v/>
      </c>
      <c r="F238" s="286" t="str">
        <f t="shared" si="10"/>
        <v>否</v>
      </c>
      <c r="G238" s="167" t="str">
        <f t="shared" si="11"/>
        <v>项</v>
      </c>
    </row>
    <row r="239" hidden="1" spans="1:7">
      <c r="A239" s="446" t="s">
        <v>498</v>
      </c>
      <c r="B239" s="315" t="s">
        <v>499</v>
      </c>
      <c r="C239" s="447">
        <v>0</v>
      </c>
      <c r="D239" s="322"/>
      <c r="E239" s="313" t="str">
        <f t="shared" si="9"/>
        <v/>
      </c>
      <c r="F239" s="286" t="str">
        <f t="shared" si="10"/>
        <v>否</v>
      </c>
      <c r="G239" s="167" t="str">
        <f t="shared" si="11"/>
        <v>项</v>
      </c>
    </row>
    <row r="240" hidden="1" spans="1:7">
      <c r="A240" s="446" t="s">
        <v>500</v>
      </c>
      <c r="B240" s="315" t="s">
        <v>501</v>
      </c>
      <c r="C240" s="447">
        <v>0</v>
      </c>
      <c r="D240" s="322"/>
      <c r="E240" s="313" t="str">
        <f t="shared" si="9"/>
        <v/>
      </c>
      <c r="F240" s="286" t="str">
        <f t="shared" si="10"/>
        <v>否</v>
      </c>
      <c r="G240" s="167" t="str">
        <f t="shared" si="11"/>
        <v>项</v>
      </c>
    </row>
    <row r="241" hidden="1" spans="1:7">
      <c r="A241" s="446" t="s">
        <v>502</v>
      </c>
      <c r="B241" s="315" t="s">
        <v>503</v>
      </c>
      <c r="C241" s="447">
        <v>0</v>
      </c>
      <c r="D241" s="322">
        <v>0</v>
      </c>
      <c r="E241" s="313" t="str">
        <f t="shared" si="9"/>
        <v/>
      </c>
      <c r="F241" s="286" t="str">
        <f t="shared" si="10"/>
        <v>否</v>
      </c>
      <c r="G241" s="167" t="str">
        <f t="shared" si="11"/>
        <v>项</v>
      </c>
    </row>
    <row r="242" hidden="1" spans="1:7">
      <c r="A242" s="446" t="s">
        <v>504</v>
      </c>
      <c r="B242" s="315" t="s">
        <v>505</v>
      </c>
      <c r="C242" s="447">
        <v>0</v>
      </c>
      <c r="D242" s="322"/>
      <c r="E242" s="313" t="str">
        <f t="shared" si="9"/>
        <v/>
      </c>
      <c r="F242" s="286" t="str">
        <f t="shared" si="10"/>
        <v>否</v>
      </c>
      <c r="G242" s="167" t="str">
        <f t="shared" si="11"/>
        <v>项</v>
      </c>
    </row>
    <row r="243" ht="42" customHeight="1" spans="1:7">
      <c r="A243" s="446" t="s">
        <v>506</v>
      </c>
      <c r="B243" s="315" t="s">
        <v>507</v>
      </c>
      <c r="C243" s="447">
        <v>220</v>
      </c>
      <c r="D243" s="322">
        <v>85</v>
      </c>
      <c r="E243" s="313">
        <f t="shared" si="9"/>
        <v>-0.614</v>
      </c>
      <c r="F243" s="286" t="str">
        <f t="shared" si="10"/>
        <v>是</v>
      </c>
      <c r="G243" s="167" t="str">
        <f t="shared" si="11"/>
        <v>项</v>
      </c>
    </row>
    <row r="244" ht="47" hidden="1" customHeight="1" spans="1:7">
      <c r="A244" s="446" t="s">
        <v>508</v>
      </c>
      <c r="B244" s="315" t="s">
        <v>157</v>
      </c>
      <c r="C244" s="447">
        <v>0</v>
      </c>
      <c r="D244" s="322"/>
      <c r="E244" s="313" t="str">
        <f t="shared" si="9"/>
        <v/>
      </c>
      <c r="F244" s="286" t="str">
        <f t="shared" si="10"/>
        <v>否</v>
      </c>
      <c r="G244" s="167" t="str">
        <f t="shared" si="11"/>
        <v>项</v>
      </c>
    </row>
    <row r="245" ht="36" customHeight="1" spans="1:7">
      <c r="A245" s="446" t="s">
        <v>509</v>
      </c>
      <c r="B245" s="315" t="s">
        <v>510</v>
      </c>
      <c r="C245" s="447">
        <v>127</v>
      </c>
      <c r="D245" s="322">
        <v>183</v>
      </c>
      <c r="E245" s="313">
        <f t="shared" si="9"/>
        <v>0.441</v>
      </c>
      <c r="F245" s="286" t="str">
        <f t="shared" si="10"/>
        <v>是</v>
      </c>
      <c r="G245" s="167" t="str">
        <f t="shared" si="11"/>
        <v>项</v>
      </c>
    </row>
    <row r="246" ht="36" customHeight="1" spans="1:7">
      <c r="A246" s="445" t="s">
        <v>511</v>
      </c>
      <c r="B246" s="311" t="s">
        <v>512</v>
      </c>
      <c r="C246" s="312">
        <f>C247+C248</f>
        <v>4937</v>
      </c>
      <c r="D246" s="312">
        <f>D247+D248</f>
        <v>5026</v>
      </c>
      <c r="E246" s="313">
        <f t="shared" si="9"/>
        <v>0.018</v>
      </c>
      <c r="F246" s="286" t="str">
        <f t="shared" si="10"/>
        <v>是</v>
      </c>
      <c r="G246" s="167" t="str">
        <f t="shared" si="11"/>
        <v>款</v>
      </c>
    </row>
    <row r="247" ht="42" hidden="1" customHeight="1" spans="1:7">
      <c r="A247" s="446" t="s">
        <v>513</v>
      </c>
      <c r="B247" s="315" t="s">
        <v>514</v>
      </c>
      <c r="C247" s="322"/>
      <c r="D247" s="322"/>
      <c r="E247" s="313" t="str">
        <f t="shared" si="9"/>
        <v/>
      </c>
      <c r="F247" s="286" t="str">
        <f t="shared" si="10"/>
        <v>否</v>
      </c>
      <c r="G247" s="167" t="str">
        <f t="shared" si="11"/>
        <v>项</v>
      </c>
    </row>
    <row r="248" ht="44" customHeight="1" spans="1:7">
      <c r="A248" s="446" t="s">
        <v>515</v>
      </c>
      <c r="B248" s="315" t="s">
        <v>516</v>
      </c>
      <c r="C248" s="447">
        <v>4937</v>
      </c>
      <c r="D248" s="322">
        <v>5026</v>
      </c>
      <c r="E248" s="313">
        <f t="shared" si="9"/>
        <v>0.018</v>
      </c>
      <c r="F248" s="286" t="str">
        <f t="shared" si="10"/>
        <v>是</v>
      </c>
      <c r="G248" s="167" t="str">
        <f t="shared" si="11"/>
        <v>项</v>
      </c>
    </row>
    <row r="249" hidden="1" spans="1:7">
      <c r="A249" s="445" t="s">
        <v>71</v>
      </c>
      <c r="B249" s="311" t="s">
        <v>72</v>
      </c>
      <c r="C249" s="312"/>
      <c r="D249" s="312"/>
      <c r="E249" s="313" t="str">
        <f t="shared" si="9"/>
        <v/>
      </c>
      <c r="F249" s="286" t="str">
        <f t="shared" si="10"/>
        <v>是</v>
      </c>
      <c r="G249" s="167" t="str">
        <f t="shared" si="11"/>
        <v>类</v>
      </c>
    </row>
    <row r="250" hidden="1" spans="1:7">
      <c r="A250" s="445" t="s">
        <v>517</v>
      </c>
      <c r="B250" s="315" t="s">
        <v>518</v>
      </c>
      <c r="C250" s="312">
        <v>0</v>
      </c>
      <c r="D250" s="312">
        <v>0</v>
      </c>
      <c r="E250" s="313" t="str">
        <f t="shared" si="9"/>
        <v/>
      </c>
      <c r="F250" s="286" t="str">
        <f t="shared" si="10"/>
        <v>否</v>
      </c>
      <c r="G250" s="167" t="str">
        <f t="shared" si="11"/>
        <v>款</v>
      </c>
    </row>
    <row r="251" hidden="1" spans="1:7">
      <c r="A251" s="445" t="s">
        <v>519</v>
      </c>
      <c r="B251" s="315" t="s">
        <v>520</v>
      </c>
      <c r="C251" s="312">
        <v>0</v>
      </c>
      <c r="D251" s="312">
        <v>0</v>
      </c>
      <c r="E251" s="313" t="str">
        <f t="shared" si="9"/>
        <v/>
      </c>
      <c r="F251" s="286" t="str">
        <f t="shared" si="10"/>
        <v>否</v>
      </c>
      <c r="G251" s="167" t="str">
        <f t="shared" si="11"/>
        <v>款</v>
      </c>
    </row>
    <row r="252" spans="1:7">
      <c r="A252" s="445" t="s">
        <v>73</v>
      </c>
      <c r="B252" s="311" t="s">
        <v>74</v>
      </c>
      <c r="C252" s="312">
        <f>C253+C255+C257+C259+C269</f>
        <v>38</v>
      </c>
      <c r="D252" s="312">
        <f>D253+D255+D257+D259+D269</f>
        <v>53</v>
      </c>
      <c r="E252" s="313">
        <f t="shared" si="9"/>
        <v>0.395</v>
      </c>
      <c r="F252" s="286" t="str">
        <f t="shared" si="10"/>
        <v>是</v>
      </c>
      <c r="G252" s="167" t="str">
        <f t="shared" si="11"/>
        <v>类</v>
      </c>
    </row>
    <row r="253" hidden="1" spans="1:7">
      <c r="A253" s="321" t="s">
        <v>521</v>
      </c>
      <c r="B253" s="311" t="s">
        <v>522</v>
      </c>
      <c r="C253" s="312">
        <f t="shared" ref="C253:C257" si="12">C254</f>
        <v>0</v>
      </c>
      <c r="D253" s="312">
        <f t="shared" ref="D253:D257" si="13">D254</f>
        <v>0</v>
      </c>
      <c r="E253" s="313" t="str">
        <f t="shared" si="9"/>
        <v/>
      </c>
      <c r="F253" s="286" t="str">
        <f t="shared" si="10"/>
        <v>否</v>
      </c>
      <c r="G253" s="167" t="str">
        <f t="shared" si="11"/>
        <v>款</v>
      </c>
    </row>
    <row r="254" hidden="1" spans="1:7">
      <c r="A254" s="318" t="s">
        <v>523</v>
      </c>
      <c r="B254" s="315" t="s">
        <v>524</v>
      </c>
      <c r="C254" s="322">
        <v>0</v>
      </c>
      <c r="D254" s="322">
        <v>0</v>
      </c>
      <c r="E254" s="313" t="str">
        <f t="shared" si="9"/>
        <v/>
      </c>
      <c r="F254" s="286" t="str">
        <f t="shared" si="10"/>
        <v>否</v>
      </c>
      <c r="G254" s="167" t="str">
        <f t="shared" si="11"/>
        <v>项</v>
      </c>
    </row>
    <row r="255" hidden="1" spans="1:7">
      <c r="A255" s="321" t="s">
        <v>525</v>
      </c>
      <c r="B255" s="311" t="s">
        <v>526</v>
      </c>
      <c r="C255" s="312">
        <f t="shared" si="12"/>
        <v>0</v>
      </c>
      <c r="D255" s="312">
        <f t="shared" si="13"/>
        <v>0</v>
      </c>
      <c r="E255" s="313" t="str">
        <f t="shared" si="9"/>
        <v/>
      </c>
      <c r="F255" s="286" t="str">
        <f t="shared" si="10"/>
        <v>否</v>
      </c>
      <c r="G255" s="167" t="str">
        <f t="shared" si="11"/>
        <v>款</v>
      </c>
    </row>
    <row r="256" hidden="1" spans="1:7">
      <c r="A256" s="318" t="s">
        <v>527</v>
      </c>
      <c r="B256" s="315" t="s">
        <v>528</v>
      </c>
      <c r="C256" s="322">
        <v>0</v>
      </c>
      <c r="D256" s="322">
        <v>0</v>
      </c>
      <c r="E256" s="313" t="str">
        <f t="shared" si="9"/>
        <v/>
      </c>
      <c r="F256" s="286" t="str">
        <f t="shared" si="10"/>
        <v>否</v>
      </c>
      <c r="G256" s="167" t="str">
        <f t="shared" si="11"/>
        <v>项</v>
      </c>
    </row>
    <row r="257" hidden="1" spans="1:7">
      <c r="A257" s="321" t="s">
        <v>529</v>
      </c>
      <c r="B257" s="311" t="s">
        <v>530</v>
      </c>
      <c r="C257" s="312">
        <f t="shared" si="12"/>
        <v>0</v>
      </c>
      <c r="D257" s="312">
        <f t="shared" si="13"/>
        <v>0</v>
      </c>
      <c r="E257" s="313" t="str">
        <f t="shared" si="9"/>
        <v/>
      </c>
      <c r="F257" s="286" t="str">
        <f t="shared" si="10"/>
        <v>否</v>
      </c>
      <c r="G257" s="167" t="str">
        <f t="shared" si="11"/>
        <v>款</v>
      </c>
    </row>
    <row r="258" hidden="1" spans="1:7">
      <c r="A258" s="318" t="s">
        <v>531</v>
      </c>
      <c r="B258" s="315" t="s">
        <v>532</v>
      </c>
      <c r="C258" s="322">
        <v>0</v>
      </c>
      <c r="D258" s="322">
        <v>0</v>
      </c>
      <c r="E258" s="313" t="str">
        <f t="shared" si="9"/>
        <v/>
      </c>
      <c r="F258" s="286" t="str">
        <f t="shared" si="10"/>
        <v>否</v>
      </c>
      <c r="G258" s="167" t="str">
        <f t="shared" si="11"/>
        <v>项</v>
      </c>
    </row>
    <row r="259" spans="1:7">
      <c r="A259" s="445" t="s">
        <v>533</v>
      </c>
      <c r="B259" s="311" t="s">
        <v>534</v>
      </c>
      <c r="C259" s="312">
        <f>SUM(C260:C268)</f>
        <v>38</v>
      </c>
      <c r="D259" s="312">
        <f>SUM(D260:D268)</f>
        <v>53</v>
      </c>
      <c r="E259" s="313">
        <f t="shared" si="9"/>
        <v>0.395</v>
      </c>
      <c r="F259" s="286" t="str">
        <f t="shared" si="10"/>
        <v>是</v>
      </c>
      <c r="G259" s="167" t="str">
        <f t="shared" si="11"/>
        <v>款</v>
      </c>
    </row>
    <row r="260" hidden="1" spans="1:7">
      <c r="A260" s="446" t="s">
        <v>535</v>
      </c>
      <c r="B260" s="315" t="s">
        <v>536</v>
      </c>
      <c r="C260" s="322"/>
      <c r="D260" s="322"/>
      <c r="E260" s="313" t="str">
        <f t="shared" ref="E260:E323" si="14">IF(C260&gt;0,D260/C260-1,IF(C260&lt;0,-(D260/C260-1),""))</f>
        <v/>
      </c>
      <c r="F260" s="286" t="str">
        <f t="shared" ref="F260:F323" si="15">IF(LEN(A260)=3,"是",IF(B260&lt;&gt;"",IF(SUM(C260:D260)&lt;&gt;0,"是","否"),"是"))</f>
        <v>否</v>
      </c>
      <c r="G260" s="167" t="str">
        <f t="shared" ref="G260:G323" si="16">IF(LEN(A260)=3,"类",IF(LEN(A260)=5,"款","项"))</f>
        <v>项</v>
      </c>
    </row>
    <row r="261" hidden="1" spans="1:7">
      <c r="A261" s="446" t="s">
        <v>537</v>
      </c>
      <c r="B261" s="315" t="s">
        <v>538</v>
      </c>
      <c r="C261" s="322">
        <v>0</v>
      </c>
      <c r="D261" s="322">
        <v>0</v>
      </c>
      <c r="E261" s="313" t="str">
        <f t="shared" si="14"/>
        <v/>
      </c>
      <c r="F261" s="286" t="str">
        <f t="shared" si="15"/>
        <v>否</v>
      </c>
      <c r="G261" s="167" t="str">
        <f t="shared" si="16"/>
        <v>项</v>
      </c>
    </row>
    <row r="262" hidden="1" spans="1:7">
      <c r="A262" s="446" t="s">
        <v>539</v>
      </c>
      <c r="B262" s="315" t="s">
        <v>540</v>
      </c>
      <c r="C262" s="322"/>
      <c r="D262" s="322">
        <v>41</v>
      </c>
      <c r="E262" s="313" t="str">
        <f t="shared" si="14"/>
        <v/>
      </c>
      <c r="F262" s="286" t="str">
        <f t="shared" si="15"/>
        <v>是</v>
      </c>
      <c r="G262" s="167" t="str">
        <f t="shared" si="16"/>
        <v>项</v>
      </c>
    </row>
    <row r="263" hidden="1" spans="1:7">
      <c r="A263" s="446" t="s">
        <v>541</v>
      </c>
      <c r="B263" s="315" t="s">
        <v>542</v>
      </c>
      <c r="C263" s="322">
        <v>0</v>
      </c>
      <c r="D263" s="322">
        <v>0</v>
      </c>
      <c r="E263" s="313" t="str">
        <f t="shared" si="14"/>
        <v/>
      </c>
      <c r="F263" s="286" t="str">
        <f t="shared" si="15"/>
        <v>否</v>
      </c>
      <c r="G263" s="167" t="str">
        <f t="shared" si="16"/>
        <v>项</v>
      </c>
    </row>
    <row r="264" hidden="1" spans="1:7">
      <c r="A264" s="446" t="s">
        <v>543</v>
      </c>
      <c r="B264" s="315" t="s">
        <v>544</v>
      </c>
      <c r="C264" s="322">
        <v>0</v>
      </c>
      <c r="D264" s="322">
        <v>0</v>
      </c>
      <c r="E264" s="313" t="str">
        <f t="shared" si="14"/>
        <v/>
      </c>
      <c r="F264" s="286" t="str">
        <f t="shared" si="15"/>
        <v>否</v>
      </c>
      <c r="G264" s="167" t="str">
        <f t="shared" si="16"/>
        <v>项</v>
      </c>
    </row>
    <row r="265" hidden="1" spans="1:7">
      <c r="A265" s="446" t="s">
        <v>545</v>
      </c>
      <c r="B265" s="315" t="s">
        <v>546</v>
      </c>
      <c r="C265" s="322">
        <v>0</v>
      </c>
      <c r="D265" s="322">
        <v>0</v>
      </c>
      <c r="E265" s="313" t="str">
        <f t="shared" si="14"/>
        <v/>
      </c>
      <c r="F265" s="286" t="str">
        <f t="shared" si="15"/>
        <v>否</v>
      </c>
      <c r="G265" s="167" t="str">
        <f t="shared" si="16"/>
        <v>项</v>
      </c>
    </row>
    <row r="266" spans="1:7">
      <c r="A266" s="446" t="s">
        <v>547</v>
      </c>
      <c r="B266" s="315" t="s">
        <v>548</v>
      </c>
      <c r="C266" s="447">
        <v>38</v>
      </c>
      <c r="D266" s="322">
        <v>5</v>
      </c>
      <c r="E266" s="313">
        <f t="shared" si="14"/>
        <v>-0.868</v>
      </c>
      <c r="F266" s="286" t="str">
        <f t="shared" si="15"/>
        <v>是</v>
      </c>
      <c r="G266" s="167" t="str">
        <f t="shared" si="16"/>
        <v>项</v>
      </c>
    </row>
    <row r="267" hidden="1" spans="1:7">
      <c r="A267" s="446" t="s">
        <v>549</v>
      </c>
      <c r="B267" s="315" t="s">
        <v>550</v>
      </c>
      <c r="C267" s="322">
        <v>0</v>
      </c>
      <c r="D267" s="322">
        <v>0</v>
      </c>
      <c r="E267" s="313" t="str">
        <f t="shared" si="14"/>
        <v/>
      </c>
      <c r="F267" s="286" t="str">
        <f t="shared" si="15"/>
        <v>否</v>
      </c>
      <c r="G267" s="167" t="str">
        <f t="shared" si="16"/>
        <v>项</v>
      </c>
    </row>
    <row r="268" hidden="1" spans="1:7">
      <c r="A268" s="446" t="s">
        <v>551</v>
      </c>
      <c r="B268" s="315" t="s">
        <v>552</v>
      </c>
      <c r="C268" s="322"/>
      <c r="D268" s="322">
        <v>7</v>
      </c>
      <c r="E268" s="313" t="str">
        <f t="shared" si="14"/>
        <v/>
      </c>
      <c r="F268" s="286" t="str">
        <f t="shared" si="15"/>
        <v>是</v>
      </c>
      <c r="G268" s="167" t="str">
        <f t="shared" si="16"/>
        <v>项</v>
      </c>
    </row>
    <row r="269" hidden="1" spans="1:7">
      <c r="A269" s="445" t="s">
        <v>553</v>
      </c>
      <c r="B269" s="311" t="s">
        <v>554</v>
      </c>
      <c r="C269" s="312"/>
      <c r="D269" s="312"/>
      <c r="E269" s="313" t="str">
        <f t="shared" si="14"/>
        <v/>
      </c>
      <c r="F269" s="286" t="str">
        <f t="shared" si="15"/>
        <v>否</v>
      </c>
      <c r="G269" s="167" t="str">
        <f t="shared" si="16"/>
        <v>款</v>
      </c>
    </row>
    <row r="270" hidden="1" spans="1:7">
      <c r="A270" s="318" t="s">
        <v>555</v>
      </c>
      <c r="B270" s="315" t="s">
        <v>556</v>
      </c>
      <c r="C270" s="322"/>
      <c r="D270" s="322"/>
      <c r="E270" s="313" t="str">
        <f t="shared" si="14"/>
        <v/>
      </c>
      <c r="F270" s="286" t="str">
        <f t="shared" si="15"/>
        <v>否</v>
      </c>
      <c r="G270" s="167" t="str">
        <f t="shared" si="16"/>
        <v>项</v>
      </c>
    </row>
    <row r="271" spans="1:7">
      <c r="A271" s="445" t="s">
        <v>75</v>
      </c>
      <c r="B271" s="311" t="s">
        <v>76</v>
      </c>
      <c r="C271" s="312">
        <f>C272+C275+C286+C293+C301+C310+C326+C336+C346+C354+C360</f>
        <v>64181</v>
      </c>
      <c r="D271" s="312">
        <f>D272+D275+D286+D293+D301+D310+D326+D336+D346+D354+D360</f>
        <v>58132</v>
      </c>
      <c r="E271" s="313">
        <f t="shared" si="14"/>
        <v>-0.094</v>
      </c>
      <c r="F271" s="286" t="str">
        <f t="shared" si="15"/>
        <v>是</v>
      </c>
      <c r="G271" s="167" t="str">
        <f t="shared" si="16"/>
        <v>类</v>
      </c>
    </row>
    <row r="272" hidden="1" spans="1:7">
      <c r="A272" s="445" t="s">
        <v>557</v>
      </c>
      <c r="B272" s="311" t="s">
        <v>558</v>
      </c>
      <c r="C272" s="312">
        <f>C273+C274</f>
        <v>0</v>
      </c>
      <c r="D272" s="312"/>
      <c r="E272" s="313" t="str">
        <f t="shared" si="14"/>
        <v/>
      </c>
      <c r="F272" s="286" t="str">
        <f t="shared" si="15"/>
        <v>否</v>
      </c>
      <c r="G272" s="167" t="str">
        <f t="shared" si="16"/>
        <v>款</v>
      </c>
    </row>
    <row r="273" hidden="1" spans="1:7">
      <c r="A273" s="446" t="s">
        <v>559</v>
      </c>
      <c r="B273" s="315" t="s">
        <v>560</v>
      </c>
      <c r="C273" s="322"/>
      <c r="D273" s="322"/>
      <c r="E273" s="313" t="str">
        <f t="shared" si="14"/>
        <v/>
      </c>
      <c r="F273" s="286" t="str">
        <f t="shared" si="15"/>
        <v>否</v>
      </c>
      <c r="G273" s="167" t="str">
        <f t="shared" si="16"/>
        <v>项</v>
      </c>
    </row>
    <row r="274" hidden="1" spans="1:7">
      <c r="A274" s="446" t="s">
        <v>561</v>
      </c>
      <c r="B274" s="315" t="s">
        <v>562</v>
      </c>
      <c r="C274" s="322"/>
      <c r="D274" s="322"/>
      <c r="E274" s="313" t="str">
        <f t="shared" si="14"/>
        <v/>
      </c>
      <c r="F274" s="286" t="str">
        <f t="shared" si="15"/>
        <v>否</v>
      </c>
      <c r="G274" s="167" t="str">
        <f t="shared" si="16"/>
        <v>项</v>
      </c>
    </row>
    <row r="275" spans="1:7">
      <c r="A275" s="445" t="s">
        <v>563</v>
      </c>
      <c r="B275" s="311" t="s">
        <v>564</v>
      </c>
      <c r="C275" s="312">
        <f>SUM(C276:C285)</f>
        <v>56580</v>
      </c>
      <c r="D275" s="312">
        <f>SUM(D276:D285)</f>
        <v>55071</v>
      </c>
      <c r="E275" s="313">
        <f t="shared" si="14"/>
        <v>-0.027</v>
      </c>
      <c r="F275" s="286" t="str">
        <f t="shared" si="15"/>
        <v>是</v>
      </c>
      <c r="G275" s="167" t="str">
        <f t="shared" si="16"/>
        <v>款</v>
      </c>
    </row>
    <row r="276" spans="1:7">
      <c r="A276" s="446" t="s">
        <v>565</v>
      </c>
      <c r="B276" s="315" t="s">
        <v>139</v>
      </c>
      <c r="C276" s="447">
        <v>50357</v>
      </c>
      <c r="D276" s="322">
        <v>49072</v>
      </c>
      <c r="E276" s="313">
        <f t="shared" si="14"/>
        <v>-0.026</v>
      </c>
      <c r="F276" s="286" t="str">
        <f t="shared" si="15"/>
        <v>是</v>
      </c>
      <c r="G276" s="167" t="str">
        <f t="shared" si="16"/>
        <v>项</v>
      </c>
    </row>
    <row r="277" spans="1:7">
      <c r="A277" s="446" t="s">
        <v>566</v>
      </c>
      <c r="B277" s="315" t="s">
        <v>141</v>
      </c>
      <c r="C277" s="447">
        <v>2962</v>
      </c>
      <c r="D277" s="322">
        <v>4213</v>
      </c>
      <c r="E277" s="313">
        <f t="shared" si="14"/>
        <v>0.422</v>
      </c>
      <c r="F277" s="286" t="str">
        <f t="shared" si="15"/>
        <v>是</v>
      </c>
      <c r="G277" s="167" t="str">
        <f t="shared" si="16"/>
        <v>项</v>
      </c>
    </row>
    <row r="278" hidden="1" spans="1:7">
      <c r="A278" s="446" t="s">
        <v>567</v>
      </c>
      <c r="B278" s="315" t="s">
        <v>143</v>
      </c>
      <c r="C278" s="447">
        <v>0</v>
      </c>
      <c r="D278" s="322">
        <v>0</v>
      </c>
      <c r="E278" s="313" t="str">
        <f t="shared" si="14"/>
        <v/>
      </c>
      <c r="F278" s="286" t="str">
        <f t="shared" si="15"/>
        <v>否</v>
      </c>
      <c r="G278" s="167" t="str">
        <f t="shared" si="16"/>
        <v>项</v>
      </c>
    </row>
    <row r="279" hidden="1" spans="1:7">
      <c r="A279" s="446" t="s">
        <v>568</v>
      </c>
      <c r="B279" s="315" t="s">
        <v>240</v>
      </c>
      <c r="C279" s="447">
        <v>0</v>
      </c>
      <c r="D279" s="322"/>
      <c r="E279" s="313" t="str">
        <f t="shared" si="14"/>
        <v/>
      </c>
      <c r="F279" s="286" t="str">
        <f t="shared" si="15"/>
        <v>否</v>
      </c>
      <c r="G279" s="167" t="str">
        <f t="shared" si="16"/>
        <v>项</v>
      </c>
    </row>
    <row r="280" spans="1:7">
      <c r="A280" s="446" t="s">
        <v>569</v>
      </c>
      <c r="B280" s="315" t="s">
        <v>570</v>
      </c>
      <c r="C280" s="447">
        <v>350</v>
      </c>
      <c r="D280" s="322"/>
      <c r="E280" s="313">
        <f t="shared" si="14"/>
        <v>-1</v>
      </c>
      <c r="F280" s="286" t="str">
        <f t="shared" si="15"/>
        <v>是</v>
      </c>
      <c r="G280" s="167" t="str">
        <f t="shared" si="16"/>
        <v>项</v>
      </c>
    </row>
    <row r="281" hidden="1" spans="1:7">
      <c r="A281" s="446" t="s">
        <v>571</v>
      </c>
      <c r="B281" s="315" t="s">
        <v>572</v>
      </c>
      <c r="C281" s="447">
        <v>0</v>
      </c>
      <c r="D281" s="322"/>
      <c r="E281" s="313" t="str">
        <f t="shared" si="14"/>
        <v/>
      </c>
      <c r="F281" s="286" t="str">
        <f t="shared" si="15"/>
        <v>否</v>
      </c>
      <c r="G281" s="167" t="str">
        <f t="shared" si="16"/>
        <v>项</v>
      </c>
    </row>
    <row r="282" hidden="1" spans="1:7">
      <c r="A282" s="446" t="s">
        <v>573</v>
      </c>
      <c r="B282" s="315" t="s">
        <v>574</v>
      </c>
      <c r="C282" s="447">
        <v>0</v>
      </c>
      <c r="D282" s="322"/>
      <c r="E282" s="313" t="str">
        <f t="shared" si="14"/>
        <v/>
      </c>
      <c r="F282" s="286" t="str">
        <f t="shared" si="15"/>
        <v>否</v>
      </c>
      <c r="G282" s="167" t="str">
        <f t="shared" si="16"/>
        <v>项</v>
      </c>
    </row>
    <row r="283" hidden="1" spans="1:7">
      <c r="A283" s="446" t="s">
        <v>575</v>
      </c>
      <c r="B283" s="315" t="s">
        <v>576</v>
      </c>
      <c r="C283" s="447">
        <v>0</v>
      </c>
      <c r="D283" s="322"/>
      <c r="E283" s="313" t="str">
        <f t="shared" si="14"/>
        <v/>
      </c>
      <c r="F283" s="286" t="str">
        <f t="shared" si="15"/>
        <v>否</v>
      </c>
      <c r="G283" s="167" t="str">
        <f t="shared" si="16"/>
        <v>项</v>
      </c>
    </row>
    <row r="284" hidden="1" spans="1:7">
      <c r="A284" s="446" t="s">
        <v>577</v>
      </c>
      <c r="B284" s="315" t="s">
        <v>157</v>
      </c>
      <c r="C284" s="447">
        <v>0</v>
      </c>
      <c r="D284" s="322"/>
      <c r="E284" s="313" t="str">
        <f t="shared" si="14"/>
        <v/>
      </c>
      <c r="F284" s="286" t="str">
        <f t="shared" si="15"/>
        <v>否</v>
      </c>
      <c r="G284" s="167" t="str">
        <f t="shared" si="16"/>
        <v>项</v>
      </c>
    </row>
    <row r="285" spans="1:7">
      <c r="A285" s="446" t="s">
        <v>578</v>
      </c>
      <c r="B285" s="315" t="s">
        <v>579</v>
      </c>
      <c r="C285" s="447">
        <v>2911</v>
      </c>
      <c r="D285" s="322">
        <v>1786</v>
      </c>
      <c r="E285" s="313">
        <f t="shared" si="14"/>
        <v>-0.386</v>
      </c>
      <c r="F285" s="286" t="str">
        <f t="shared" si="15"/>
        <v>是</v>
      </c>
      <c r="G285" s="167" t="str">
        <f t="shared" si="16"/>
        <v>项</v>
      </c>
    </row>
    <row r="286" hidden="1" spans="1:7">
      <c r="A286" s="445" t="s">
        <v>580</v>
      </c>
      <c r="B286" s="311" t="s">
        <v>581</v>
      </c>
      <c r="C286" s="312"/>
      <c r="D286" s="312"/>
      <c r="E286" s="313" t="str">
        <f t="shared" si="14"/>
        <v/>
      </c>
      <c r="F286" s="286" t="str">
        <f t="shared" si="15"/>
        <v>否</v>
      </c>
      <c r="G286" s="167" t="str">
        <f t="shared" si="16"/>
        <v>款</v>
      </c>
    </row>
    <row r="287" hidden="1" spans="1:7">
      <c r="A287" s="446" t="s">
        <v>582</v>
      </c>
      <c r="B287" s="315" t="s">
        <v>139</v>
      </c>
      <c r="C287" s="322"/>
      <c r="D287" s="322"/>
      <c r="E287" s="313" t="str">
        <f t="shared" si="14"/>
        <v/>
      </c>
      <c r="F287" s="286" t="str">
        <f t="shared" si="15"/>
        <v>否</v>
      </c>
      <c r="G287" s="167" t="str">
        <f t="shared" si="16"/>
        <v>项</v>
      </c>
    </row>
    <row r="288" hidden="1" spans="1:7">
      <c r="A288" s="446" t="s">
        <v>583</v>
      </c>
      <c r="B288" s="315" t="s">
        <v>141</v>
      </c>
      <c r="C288" s="322">
        <v>0</v>
      </c>
      <c r="D288" s="322">
        <v>0</v>
      </c>
      <c r="E288" s="313" t="str">
        <f t="shared" si="14"/>
        <v/>
      </c>
      <c r="F288" s="286" t="str">
        <f t="shared" si="15"/>
        <v>否</v>
      </c>
      <c r="G288" s="167" t="str">
        <f t="shared" si="16"/>
        <v>项</v>
      </c>
    </row>
    <row r="289" hidden="1" spans="1:7">
      <c r="A289" s="446" t="s">
        <v>584</v>
      </c>
      <c r="B289" s="315" t="s">
        <v>143</v>
      </c>
      <c r="C289" s="322">
        <v>0</v>
      </c>
      <c r="D289" s="322">
        <v>0</v>
      </c>
      <c r="E289" s="313" t="str">
        <f t="shared" si="14"/>
        <v/>
      </c>
      <c r="F289" s="286" t="str">
        <f t="shared" si="15"/>
        <v>否</v>
      </c>
      <c r="G289" s="167" t="str">
        <f t="shared" si="16"/>
        <v>项</v>
      </c>
    </row>
    <row r="290" hidden="1" spans="1:7">
      <c r="A290" s="446" t="s">
        <v>585</v>
      </c>
      <c r="B290" s="315" t="s">
        <v>586</v>
      </c>
      <c r="C290" s="322"/>
      <c r="D290" s="322"/>
      <c r="E290" s="313" t="str">
        <f t="shared" si="14"/>
        <v/>
      </c>
      <c r="F290" s="286" t="str">
        <f t="shared" si="15"/>
        <v>否</v>
      </c>
      <c r="G290" s="167" t="str">
        <f t="shared" si="16"/>
        <v>项</v>
      </c>
    </row>
    <row r="291" hidden="1" spans="1:7">
      <c r="A291" s="446" t="s">
        <v>587</v>
      </c>
      <c r="B291" s="315" t="s">
        <v>157</v>
      </c>
      <c r="C291" s="322"/>
      <c r="D291" s="322"/>
      <c r="E291" s="313" t="str">
        <f t="shared" si="14"/>
        <v/>
      </c>
      <c r="F291" s="286" t="str">
        <f t="shared" si="15"/>
        <v>否</v>
      </c>
      <c r="G291" s="167" t="str">
        <f t="shared" si="16"/>
        <v>项</v>
      </c>
    </row>
    <row r="292" hidden="1" spans="1:7">
      <c r="A292" s="446" t="s">
        <v>588</v>
      </c>
      <c r="B292" s="315" t="s">
        <v>589</v>
      </c>
      <c r="C292" s="322"/>
      <c r="D292" s="322"/>
      <c r="E292" s="313" t="str">
        <f t="shared" si="14"/>
        <v/>
      </c>
      <c r="F292" s="286" t="str">
        <f t="shared" si="15"/>
        <v>否</v>
      </c>
      <c r="G292" s="167" t="str">
        <f t="shared" si="16"/>
        <v>项</v>
      </c>
    </row>
    <row r="293" spans="1:7">
      <c r="A293" s="445" t="s">
        <v>590</v>
      </c>
      <c r="B293" s="311" t="s">
        <v>591</v>
      </c>
      <c r="C293" s="312">
        <f>SUM(C294:C300)</f>
        <v>2324</v>
      </c>
      <c r="D293" s="312">
        <f>SUM(D294:D300)</f>
        <v>570</v>
      </c>
      <c r="E293" s="313">
        <f t="shared" si="14"/>
        <v>-0.755</v>
      </c>
      <c r="F293" s="286" t="str">
        <f t="shared" si="15"/>
        <v>是</v>
      </c>
      <c r="G293" s="167" t="str">
        <f t="shared" si="16"/>
        <v>款</v>
      </c>
    </row>
    <row r="294" spans="1:7">
      <c r="A294" s="446" t="s">
        <v>592</v>
      </c>
      <c r="B294" s="315" t="s">
        <v>139</v>
      </c>
      <c r="C294" s="447">
        <v>2324</v>
      </c>
      <c r="D294" s="322">
        <v>570</v>
      </c>
      <c r="E294" s="313">
        <f t="shared" si="14"/>
        <v>-0.755</v>
      </c>
      <c r="F294" s="286" t="str">
        <f t="shared" si="15"/>
        <v>是</v>
      </c>
      <c r="G294" s="167" t="str">
        <f t="shared" si="16"/>
        <v>项</v>
      </c>
    </row>
    <row r="295" hidden="1" spans="1:7">
      <c r="A295" s="446" t="s">
        <v>593</v>
      </c>
      <c r="B295" s="315" t="s">
        <v>141</v>
      </c>
      <c r="C295" s="322"/>
      <c r="D295" s="322"/>
      <c r="E295" s="313" t="str">
        <f t="shared" si="14"/>
        <v/>
      </c>
      <c r="F295" s="286" t="str">
        <f t="shared" si="15"/>
        <v>否</v>
      </c>
      <c r="G295" s="167" t="str">
        <f t="shared" si="16"/>
        <v>项</v>
      </c>
    </row>
    <row r="296" hidden="1" spans="1:7">
      <c r="A296" s="446" t="s">
        <v>594</v>
      </c>
      <c r="B296" s="315" t="s">
        <v>143</v>
      </c>
      <c r="C296" s="322"/>
      <c r="D296" s="322"/>
      <c r="E296" s="313" t="str">
        <f t="shared" si="14"/>
        <v/>
      </c>
      <c r="F296" s="286" t="str">
        <f t="shared" si="15"/>
        <v>否</v>
      </c>
      <c r="G296" s="167" t="str">
        <f t="shared" si="16"/>
        <v>项</v>
      </c>
    </row>
    <row r="297" hidden="1" spans="1:7">
      <c r="A297" s="446" t="s">
        <v>595</v>
      </c>
      <c r="B297" s="315" t="s">
        <v>596</v>
      </c>
      <c r="C297" s="322"/>
      <c r="D297" s="322"/>
      <c r="E297" s="313" t="str">
        <f t="shared" si="14"/>
        <v/>
      </c>
      <c r="F297" s="286" t="str">
        <f t="shared" si="15"/>
        <v>否</v>
      </c>
      <c r="G297" s="167" t="str">
        <f t="shared" si="16"/>
        <v>项</v>
      </c>
    </row>
    <row r="298" hidden="1" spans="1:7">
      <c r="A298" s="446" t="s">
        <v>597</v>
      </c>
      <c r="B298" s="315" t="s">
        <v>598</v>
      </c>
      <c r="C298" s="322"/>
      <c r="D298" s="322"/>
      <c r="E298" s="313" t="str">
        <f t="shared" si="14"/>
        <v/>
      </c>
      <c r="F298" s="286" t="str">
        <f t="shared" si="15"/>
        <v>否</v>
      </c>
      <c r="G298" s="167" t="str">
        <f t="shared" si="16"/>
        <v>项</v>
      </c>
    </row>
    <row r="299" hidden="1" spans="1:7">
      <c r="A299" s="446" t="s">
        <v>599</v>
      </c>
      <c r="B299" s="315" t="s">
        <v>157</v>
      </c>
      <c r="C299" s="322"/>
      <c r="D299" s="322"/>
      <c r="E299" s="313" t="str">
        <f t="shared" si="14"/>
        <v/>
      </c>
      <c r="F299" s="286" t="str">
        <f t="shared" si="15"/>
        <v>否</v>
      </c>
      <c r="G299" s="167" t="str">
        <f t="shared" si="16"/>
        <v>项</v>
      </c>
    </row>
    <row r="300" hidden="1" spans="1:7">
      <c r="A300" s="446" t="s">
        <v>600</v>
      </c>
      <c r="B300" s="315" t="s">
        <v>601</v>
      </c>
      <c r="C300" s="322"/>
      <c r="D300" s="322"/>
      <c r="E300" s="313" t="str">
        <f t="shared" si="14"/>
        <v/>
      </c>
      <c r="F300" s="286" t="str">
        <f t="shared" si="15"/>
        <v>否</v>
      </c>
      <c r="G300" s="167" t="str">
        <f t="shared" si="16"/>
        <v>项</v>
      </c>
    </row>
    <row r="301" spans="1:7">
      <c r="A301" s="445" t="s">
        <v>602</v>
      </c>
      <c r="B301" s="311" t="s">
        <v>603</v>
      </c>
      <c r="C301" s="312">
        <f>SUM(C302:C309)</f>
        <v>360</v>
      </c>
      <c r="D301" s="312">
        <f>SUM(D302:D309)</f>
        <v>720</v>
      </c>
      <c r="E301" s="313">
        <f t="shared" si="14"/>
        <v>1</v>
      </c>
      <c r="F301" s="286" t="str">
        <f t="shared" si="15"/>
        <v>是</v>
      </c>
      <c r="G301" s="167" t="str">
        <f t="shared" si="16"/>
        <v>款</v>
      </c>
    </row>
    <row r="302" spans="1:7">
      <c r="A302" s="446" t="s">
        <v>604</v>
      </c>
      <c r="B302" s="315" t="s">
        <v>139</v>
      </c>
      <c r="C302" s="447">
        <v>360</v>
      </c>
      <c r="D302" s="322">
        <v>720</v>
      </c>
      <c r="E302" s="313">
        <f t="shared" si="14"/>
        <v>1</v>
      </c>
      <c r="F302" s="286" t="str">
        <f t="shared" si="15"/>
        <v>是</v>
      </c>
      <c r="G302" s="167" t="str">
        <f t="shared" si="16"/>
        <v>项</v>
      </c>
    </row>
    <row r="303" hidden="1" spans="1:7">
      <c r="A303" s="446" t="s">
        <v>605</v>
      </c>
      <c r="B303" s="315" t="s">
        <v>141</v>
      </c>
      <c r="C303" s="322"/>
      <c r="D303" s="322"/>
      <c r="E303" s="313" t="str">
        <f t="shared" si="14"/>
        <v/>
      </c>
      <c r="F303" s="286" t="str">
        <f t="shared" si="15"/>
        <v>否</v>
      </c>
      <c r="G303" s="167" t="str">
        <f t="shared" si="16"/>
        <v>项</v>
      </c>
    </row>
    <row r="304" hidden="1" spans="1:7">
      <c r="A304" s="446" t="s">
        <v>606</v>
      </c>
      <c r="B304" s="315" t="s">
        <v>143</v>
      </c>
      <c r="C304" s="322">
        <v>0</v>
      </c>
      <c r="D304" s="322">
        <v>0</v>
      </c>
      <c r="E304" s="313" t="str">
        <f t="shared" si="14"/>
        <v/>
      </c>
      <c r="F304" s="286" t="str">
        <f t="shared" si="15"/>
        <v>否</v>
      </c>
      <c r="G304" s="167" t="str">
        <f t="shared" si="16"/>
        <v>项</v>
      </c>
    </row>
    <row r="305" hidden="1" spans="1:7">
      <c r="A305" s="446" t="s">
        <v>607</v>
      </c>
      <c r="B305" s="315" t="s">
        <v>608</v>
      </c>
      <c r="C305" s="322"/>
      <c r="D305" s="322"/>
      <c r="E305" s="313" t="str">
        <f t="shared" si="14"/>
        <v/>
      </c>
      <c r="F305" s="286" t="str">
        <f t="shared" si="15"/>
        <v>否</v>
      </c>
      <c r="G305" s="167" t="str">
        <f t="shared" si="16"/>
        <v>项</v>
      </c>
    </row>
    <row r="306" hidden="1" spans="1:7">
      <c r="A306" s="446" t="s">
        <v>609</v>
      </c>
      <c r="B306" s="315" t="s">
        <v>610</v>
      </c>
      <c r="C306" s="322"/>
      <c r="D306" s="322"/>
      <c r="E306" s="313" t="str">
        <f t="shared" si="14"/>
        <v/>
      </c>
      <c r="F306" s="286" t="str">
        <f t="shared" si="15"/>
        <v>否</v>
      </c>
      <c r="G306" s="167" t="str">
        <f t="shared" si="16"/>
        <v>项</v>
      </c>
    </row>
    <row r="307" hidden="1" spans="1:7">
      <c r="A307" s="446" t="s">
        <v>611</v>
      </c>
      <c r="B307" s="315" t="s">
        <v>612</v>
      </c>
      <c r="C307" s="322"/>
      <c r="D307" s="322"/>
      <c r="E307" s="313" t="str">
        <f t="shared" si="14"/>
        <v/>
      </c>
      <c r="F307" s="286" t="str">
        <f t="shared" si="15"/>
        <v>否</v>
      </c>
      <c r="G307" s="167" t="str">
        <f t="shared" si="16"/>
        <v>项</v>
      </c>
    </row>
    <row r="308" hidden="1" spans="1:7">
      <c r="A308" s="446" t="s">
        <v>613</v>
      </c>
      <c r="B308" s="315" t="s">
        <v>157</v>
      </c>
      <c r="C308" s="322"/>
      <c r="D308" s="322"/>
      <c r="E308" s="313" t="str">
        <f t="shared" si="14"/>
        <v/>
      </c>
      <c r="F308" s="286" t="str">
        <f t="shared" si="15"/>
        <v>否</v>
      </c>
      <c r="G308" s="167" t="str">
        <f t="shared" si="16"/>
        <v>项</v>
      </c>
    </row>
    <row r="309" hidden="1" spans="1:7">
      <c r="A309" s="446" t="s">
        <v>614</v>
      </c>
      <c r="B309" s="315" t="s">
        <v>615</v>
      </c>
      <c r="C309" s="322"/>
      <c r="D309" s="322"/>
      <c r="E309" s="313" t="str">
        <f t="shared" si="14"/>
        <v/>
      </c>
      <c r="F309" s="286" t="str">
        <f t="shared" si="15"/>
        <v>否</v>
      </c>
      <c r="G309" s="167" t="str">
        <f t="shared" si="16"/>
        <v>项</v>
      </c>
    </row>
    <row r="310" spans="1:7">
      <c r="A310" s="445" t="s">
        <v>616</v>
      </c>
      <c r="B310" s="311" t="s">
        <v>617</v>
      </c>
      <c r="C310" s="312">
        <f>SUM(C311:C325)</f>
        <v>3157</v>
      </c>
      <c r="D310" s="312">
        <f>SUM(D311:D325)</f>
        <v>1697</v>
      </c>
      <c r="E310" s="313">
        <f t="shared" si="14"/>
        <v>-0.462</v>
      </c>
      <c r="F310" s="286" t="str">
        <f t="shared" si="15"/>
        <v>是</v>
      </c>
      <c r="G310" s="167" t="str">
        <f t="shared" si="16"/>
        <v>款</v>
      </c>
    </row>
    <row r="311" spans="1:7">
      <c r="A311" s="446" t="s">
        <v>618</v>
      </c>
      <c r="B311" s="315" t="s">
        <v>139</v>
      </c>
      <c r="C311" s="447">
        <v>1442</v>
      </c>
      <c r="D311" s="322">
        <v>1471</v>
      </c>
      <c r="E311" s="313">
        <f t="shared" si="14"/>
        <v>0.02</v>
      </c>
      <c r="F311" s="286" t="str">
        <f t="shared" si="15"/>
        <v>是</v>
      </c>
      <c r="G311" s="167" t="str">
        <f t="shared" si="16"/>
        <v>项</v>
      </c>
    </row>
    <row r="312" spans="1:7">
      <c r="A312" s="446" t="s">
        <v>619</v>
      </c>
      <c r="B312" s="315" t="s">
        <v>141</v>
      </c>
      <c r="C312" s="447">
        <v>346</v>
      </c>
      <c r="D312" s="322">
        <v>29</v>
      </c>
      <c r="E312" s="313">
        <f t="shared" si="14"/>
        <v>-0.916</v>
      </c>
      <c r="F312" s="286" t="str">
        <f t="shared" si="15"/>
        <v>是</v>
      </c>
      <c r="G312" s="167" t="str">
        <f t="shared" si="16"/>
        <v>项</v>
      </c>
    </row>
    <row r="313" hidden="1" spans="1:7">
      <c r="A313" s="446" t="s">
        <v>620</v>
      </c>
      <c r="B313" s="315" t="s">
        <v>143</v>
      </c>
      <c r="C313" s="447">
        <v>0</v>
      </c>
      <c r="D313" s="322">
        <v>0</v>
      </c>
      <c r="E313" s="313" t="str">
        <f t="shared" si="14"/>
        <v/>
      </c>
      <c r="F313" s="286" t="str">
        <f t="shared" si="15"/>
        <v>否</v>
      </c>
      <c r="G313" s="167" t="str">
        <f t="shared" si="16"/>
        <v>项</v>
      </c>
    </row>
    <row r="314" spans="1:7">
      <c r="A314" s="446" t="s">
        <v>621</v>
      </c>
      <c r="B314" s="315" t="s">
        <v>622</v>
      </c>
      <c r="C314" s="447">
        <v>1052</v>
      </c>
      <c r="D314" s="322">
        <v>22</v>
      </c>
      <c r="E314" s="313">
        <f t="shared" si="14"/>
        <v>-0.979</v>
      </c>
      <c r="F314" s="286" t="str">
        <f t="shared" si="15"/>
        <v>是</v>
      </c>
      <c r="G314" s="167" t="str">
        <f t="shared" si="16"/>
        <v>项</v>
      </c>
    </row>
    <row r="315" hidden="1" spans="1:7">
      <c r="A315" s="446" t="s">
        <v>623</v>
      </c>
      <c r="B315" s="315" t="s">
        <v>624</v>
      </c>
      <c r="C315" s="447">
        <v>0</v>
      </c>
      <c r="D315" s="322">
        <v>10</v>
      </c>
      <c r="E315" s="313" t="str">
        <f t="shared" si="14"/>
        <v/>
      </c>
      <c r="F315" s="286" t="str">
        <f t="shared" si="15"/>
        <v>是</v>
      </c>
      <c r="G315" s="167" t="str">
        <f t="shared" si="16"/>
        <v>项</v>
      </c>
    </row>
    <row r="316" hidden="1" spans="1:7">
      <c r="A316" s="451" t="s">
        <v>625</v>
      </c>
      <c r="B316" s="315" t="s">
        <v>626</v>
      </c>
      <c r="C316" s="447">
        <v>0</v>
      </c>
      <c r="D316" s="322"/>
      <c r="E316" s="313" t="str">
        <f t="shared" si="14"/>
        <v/>
      </c>
      <c r="F316" s="286" t="str">
        <f t="shared" si="15"/>
        <v>否</v>
      </c>
      <c r="G316" s="167" t="str">
        <f t="shared" si="16"/>
        <v>项</v>
      </c>
    </row>
    <row r="317" spans="1:7">
      <c r="A317" s="451" t="s">
        <v>627</v>
      </c>
      <c r="B317" s="315" t="s">
        <v>628</v>
      </c>
      <c r="C317" s="447">
        <v>151</v>
      </c>
      <c r="D317" s="322"/>
      <c r="E317" s="313">
        <f t="shared" si="14"/>
        <v>-1</v>
      </c>
      <c r="F317" s="286" t="str">
        <f t="shared" si="15"/>
        <v>是</v>
      </c>
      <c r="G317" s="167" t="str">
        <f t="shared" si="16"/>
        <v>项</v>
      </c>
    </row>
    <row r="318" hidden="1" spans="1:7">
      <c r="A318" s="446" t="s">
        <v>629</v>
      </c>
      <c r="B318" s="315" t="s">
        <v>630</v>
      </c>
      <c r="C318" s="452">
        <v>0</v>
      </c>
      <c r="D318" s="322"/>
      <c r="E318" s="313" t="str">
        <f t="shared" si="14"/>
        <v/>
      </c>
      <c r="F318" s="286" t="str">
        <f t="shared" si="15"/>
        <v>否</v>
      </c>
      <c r="G318" s="167" t="str">
        <f t="shared" si="16"/>
        <v>项</v>
      </c>
    </row>
    <row r="319" hidden="1" spans="1:7">
      <c r="A319" s="446" t="s">
        <v>631</v>
      </c>
      <c r="B319" s="315" t="s">
        <v>632</v>
      </c>
      <c r="C319" s="453">
        <v>0</v>
      </c>
      <c r="D319" s="322">
        <v>0</v>
      </c>
      <c r="E319" s="313" t="str">
        <f t="shared" si="14"/>
        <v/>
      </c>
      <c r="F319" s="286" t="str">
        <f t="shared" si="15"/>
        <v>否</v>
      </c>
      <c r="G319" s="167" t="str">
        <f t="shared" si="16"/>
        <v>项</v>
      </c>
    </row>
    <row r="320" hidden="1" spans="1:7">
      <c r="A320" s="446" t="s">
        <v>633</v>
      </c>
      <c r="B320" s="315" t="s">
        <v>634</v>
      </c>
      <c r="C320" s="447"/>
      <c r="D320" s="322"/>
      <c r="E320" s="313" t="str">
        <f t="shared" si="14"/>
        <v/>
      </c>
      <c r="F320" s="286" t="str">
        <f t="shared" si="15"/>
        <v>否</v>
      </c>
      <c r="G320" s="167" t="str">
        <f t="shared" si="16"/>
        <v>项</v>
      </c>
    </row>
    <row r="321" hidden="1" spans="1:7">
      <c r="A321" s="446" t="s">
        <v>635</v>
      </c>
      <c r="B321" s="315" t="s">
        <v>636</v>
      </c>
      <c r="C321" s="447">
        <v>0</v>
      </c>
      <c r="D321" s="322">
        <v>0</v>
      </c>
      <c r="E321" s="313" t="str">
        <f t="shared" si="14"/>
        <v/>
      </c>
      <c r="F321" s="286" t="str">
        <f t="shared" si="15"/>
        <v>否</v>
      </c>
      <c r="G321" s="167" t="str">
        <f t="shared" si="16"/>
        <v>项</v>
      </c>
    </row>
    <row r="322" spans="1:7">
      <c r="A322" s="446" t="s">
        <v>637</v>
      </c>
      <c r="B322" s="315" t="s">
        <v>638</v>
      </c>
      <c r="C322" s="447">
        <v>166</v>
      </c>
      <c r="D322" s="322">
        <v>79</v>
      </c>
      <c r="E322" s="313">
        <f t="shared" si="14"/>
        <v>-0.524</v>
      </c>
      <c r="F322" s="286" t="str">
        <f t="shared" si="15"/>
        <v>是</v>
      </c>
      <c r="G322" s="167" t="str">
        <f t="shared" si="16"/>
        <v>项</v>
      </c>
    </row>
    <row r="323" hidden="1" spans="1:7">
      <c r="A323" s="446" t="s">
        <v>639</v>
      </c>
      <c r="B323" s="315" t="s">
        <v>240</v>
      </c>
      <c r="C323" s="447">
        <v>0</v>
      </c>
      <c r="D323" s="322"/>
      <c r="E323" s="313" t="str">
        <f t="shared" si="14"/>
        <v/>
      </c>
      <c r="F323" s="286" t="str">
        <f t="shared" si="15"/>
        <v>否</v>
      </c>
      <c r="G323" s="167" t="str">
        <f t="shared" si="16"/>
        <v>项</v>
      </c>
    </row>
    <row r="324" hidden="1" spans="1:7">
      <c r="A324" s="446" t="s">
        <v>640</v>
      </c>
      <c r="B324" s="315" t="s">
        <v>157</v>
      </c>
      <c r="C324" s="322"/>
      <c r="D324" s="322"/>
      <c r="E324" s="313" t="str">
        <f t="shared" ref="E324:E387" si="17">IF(C324&gt;0,D324/C324-1,IF(C324&lt;0,-(D324/C324-1),""))</f>
        <v/>
      </c>
      <c r="F324" s="286" t="str">
        <f t="shared" ref="F324:F387" si="18">IF(LEN(A324)=3,"是",IF(B324&lt;&gt;"",IF(SUM(C324:D324)&lt;&gt;0,"是","否"),"是"))</f>
        <v>否</v>
      </c>
      <c r="G324" s="167" t="str">
        <f t="shared" ref="G324:G387" si="19">IF(LEN(A324)=3,"类",IF(LEN(A324)=5,"款","项"))</f>
        <v>项</v>
      </c>
    </row>
    <row r="325" hidden="1" spans="1:7">
      <c r="A325" s="446" t="s">
        <v>641</v>
      </c>
      <c r="B325" s="315" t="s">
        <v>642</v>
      </c>
      <c r="C325" s="322"/>
      <c r="D325" s="322">
        <v>86</v>
      </c>
      <c r="E325" s="313" t="str">
        <f t="shared" si="17"/>
        <v/>
      </c>
      <c r="F325" s="286" t="str">
        <f t="shared" si="18"/>
        <v>是</v>
      </c>
      <c r="G325" s="167" t="str">
        <f t="shared" si="19"/>
        <v>项</v>
      </c>
    </row>
    <row r="326" ht="17" hidden="1" customHeight="1" spans="1:7">
      <c r="A326" s="445">
        <v>20407</v>
      </c>
      <c r="B326" s="311" t="s">
        <v>643</v>
      </c>
      <c r="C326" s="312"/>
      <c r="D326" s="312"/>
      <c r="E326" s="313" t="str">
        <f t="shared" si="17"/>
        <v/>
      </c>
      <c r="F326" s="286" t="str">
        <f t="shared" si="18"/>
        <v>否</v>
      </c>
      <c r="G326" s="167" t="str">
        <f t="shared" si="19"/>
        <v>款</v>
      </c>
    </row>
    <row r="327" hidden="1" spans="1:7">
      <c r="A327" s="446" t="s">
        <v>644</v>
      </c>
      <c r="B327" s="315" t="s">
        <v>139</v>
      </c>
      <c r="C327" s="322"/>
      <c r="D327" s="322"/>
      <c r="E327" s="313" t="str">
        <f t="shared" si="17"/>
        <v/>
      </c>
      <c r="F327" s="286" t="str">
        <f t="shared" si="18"/>
        <v>否</v>
      </c>
      <c r="G327" s="167" t="str">
        <f t="shared" si="19"/>
        <v>项</v>
      </c>
    </row>
    <row r="328" hidden="1" spans="1:7">
      <c r="A328" s="446" t="s">
        <v>645</v>
      </c>
      <c r="B328" s="315" t="s">
        <v>141</v>
      </c>
      <c r="C328" s="322">
        <v>0</v>
      </c>
      <c r="D328" s="322">
        <v>0</v>
      </c>
      <c r="E328" s="313" t="str">
        <f t="shared" si="17"/>
        <v/>
      </c>
      <c r="F328" s="286" t="str">
        <f t="shared" si="18"/>
        <v>否</v>
      </c>
      <c r="G328" s="167" t="str">
        <f t="shared" si="19"/>
        <v>项</v>
      </c>
    </row>
    <row r="329" hidden="1" spans="1:7">
      <c r="A329" s="446" t="s">
        <v>646</v>
      </c>
      <c r="B329" s="315" t="s">
        <v>143</v>
      </c>
      <c r="C329" s="322">
        <v>0</v>
      </c>
      <c r="D329" s="322">
        <v>0</v>
      </c>
      <c r="E329" s="313" t="str">
        <f t="shared" si="17"/>
        <v/>
      </c>
      <c r="F329" s="286" t="str">
        <f t="shared" si="18"/>
        <v>否</v>
      </c>
      <c r="G329" s="167" t="str">
        <f t="shared" si="19"/>
        <v>项</v>
      </c>
    </row>
    <row r="330" hidden="1" spans="1:7">
      <c r="A330" s="446" t="s">
        <v>647</v>
      </c>
      <c r="B330" s="315" t="s">
        <v>648</v>
      </c>
      <c r="C330" s="322"/>
      <c r="D330" s="322"/>
      <c r="E330" s="313" t="str">
        <f t="shared" si="17"/>
        <v/>
      </c>
      <c r="F330" s="286" t="str">
        <f t="shared" si="18"/>
        <v>否</v>
      </c>
      <c r="G330" s="167" t="str">
        <f t="shared" si="19"/>
        <v>项</v>
      </c>
    </row>
    <row r="331" hidden="1" spans="1:7">
      <c r="A331" s="446" t="s">
        <v>649</v>
      </c>
      <c r="B331" s="315" t="s">
        <v>650</v>
      </c>
      <c r="C331" s="322"/>
      <c r="D331" s="322"/>
      <c r="E331" s="313" t="str">
        <f t="shared" si="17"/>
        <v/>
      </c>
      <c r="F331" s="286" t="str">
        <f t="shared" si="18"/>
        <v>否</v>
      </c>
      <c r="G331" s="167" t="str">
        <f t="shared" si="19"/>
        <v>项</v>
      </c>
    </row>
    <row r="332" hidden="1" spans="1:7">
      <c r="A332" s="446" t="s">
        <v>651</v>
      </c>
      <c r="B332" s="315" t="s">
        <v>652</v>
      </c>
      <c r="C332" s="322"/>
      <c r="D332" s="322"/>
      <c r="E332" s="313" t="str">
        <f t="shared" si="17"/>
        <v/>
      </c>
      <c r="F332" s="286" t="str">
        <f t="shared" si="18"/>
        <v>否</v>
      </c>
      <c r="G332" s="167" t="str">
        <f t="shared" si="19"/>
        <v>项</v>
      </c>
    </row>
    <row r="333" hidden="1" spans="1:7">
      <c r="A333" s="446" t="s">
        <v>653</v>
      </c>
      <c r="B333" s="315" t="s">
        <v>240</v>
      </c>
      <c r="C333" s="322"/>
      <c r="D333" s="322"/>
      <c r="E333" s="313" t="str">
        <f t="shared" si="17"/>
        <v/>
      </c>
      <c r="F333" s="286" t="str">
        <f t="shared" si="18"/>
        <v>否</v>
      </c>
      <c r="G333" s="167" t="str">
        <f t="shared" si="19"/>
        <v>项</v>
      </c>
    </row>
    <row r="334" hidden="1" spans="1:7">
      <c r="A334" s="446" t="s">
        <v>654</v>
      </c>
      <c r="B334" s="315" t="s">
        <v>157</v>
      </c>
      <c r="C334" s="322">
        <v>0</v>
      </c>
      <c r="D334" s="322">
        <v>0</v>
      </c>
      <c r="E334" s="313" t="str">
        <f t="shared" si="17"/>
        <v/>
      </c>
      <c r="F334" s="286" t="str">
        <f t="shared" si="18"/>
        <v>否</v>
      </c>
      <c r="G334" s="167" t="str">
        <f t="shared" si="19"/>
        <v>项</v>
      </c>
    </row>
    <row r="335" hidden="1" spans="1:7">
      <c r="A335" s="446" t="s">
        <v>655</v>
      </c>
      <c r="B335" s="315" t="s">
        <v>656</v>
      </c>
      <c r="C335" s="322"/>
      <c r="D335" s="322"/>
      <c r="E335" s="313" t="str">
        <f t="shared" si="17"/>
        <v/>
      </c>
      <c r="F335" s="286" t="str">
        <f t="shared" si="18"/>
        <v>否</v>
      </c>
      <c r="G335" s="167" t="str">
        <f t="shared" si="19"/>
        <v>项</v>
      </c>
    </row>
    <row r="336" hidden="1" spans="1:7">
      <c r="A336" s="445" t="s">
        <v>657</v>
      </c>
      <c r="B336" s="311" t="s">
        <v>658</v>
      </c>
      <c r="C336" s="312"/>
      <c r="D336" s="312"/>
      <c r="E336" s="313" t="str">
        <f t="shared" si="17"/>
        <v/>
      </c>
      <c r="F336" s="286" t="str">
        <f t="shared" si="18"/>
        <v>否</v>
      </c>
      <c r="G336" s="167" t="str">
        <f t="shared" si="19"/>
        <v>款</v>
      </c>
    </row>
    <row r="337" hidden="1" spans="1:7">
      <c r="A337" s="446" t="s">
        <v>659</v>
      </c>
      <c r="B337" s="315" t="s">
        <v>139</v>
      </c>
      <c r="C337" s="322"/>
      <c r="D337" s="322"/>
      <c r="E337" s="313" t="str">
        <f t="shared" si="17"/>
        <v/>
      </c>
      <c r="F337" s="286" t="str">
        <f t="shared" si="18"/>
        <v>否</v>
      </c>
      <c r="G337" s="167" t="str">
        <f t="shared" si="19"/>
        <v>项</v>
      </c>
    </row>
    <row r="338" hidden="1" spans="1:7">
      <c r="A338" s="446" t="s">
        <v>660</v>
      </c>
      <c r="B338" s="315" t="s">
        <v>141</v>
      </c>
      <c r="C338" s="322">
        <v>0</v>
      </c>
      <c r="D338" s="322">
        <v>0</v>
      </c>
      <c r="E338" s="313" t="str">
        <f t="shared" si="17"/>
        <v/>
      </c>
      <c r="F338" s="286" t="str">
        <f t="shared" si="18"/>
        <v>否</v>
      </c>
      <c r="G338" s="167" t="str">
        <f t="shared" si="19"/>
        <v>项</v>
      </c>
    </row>
    <row r="339" hidden="1" spans="1:7">
      <c r="A339" s="446" t="s">
        <v>661</v>
      </c>
      <c r="B339" s="315" t="s">
        <v>143</v>
      </c>
      <c r="C339" s="322">
        <v>0</v>
      </c>
      <c r="D339" s="322">
        <v>0</v>
      </c>
      <c r="E339" s="313" t="str">
        <f t="shared" si="17"/>
        <v/>
      </c>
      <c r="F339" s="286" t="str">
        <f t="shared" si="18"/>
        <v>否</v>
      </c>
      <c r="G339" s="167" t="str">
        <f t="shared" si="19"/>
        <v>项</v>
      </c>
    </row>
    <row r="340" hidden="1" spans="1:7">
      <c r="A340" s="446" t="s">
        <v>662</v>
      </c>
      <c r="B340" s="315" t="s">
        <v>663</v>
      </c>
      <c r="C340" s="322"/>
      <c r="D340" s="322"/>
      <c r="E340" s="313" t="str">
        <f t="shared" si="17"/>
        <v/>
      </c>
      <c r="F340" s="286" t="str">
        <f t="shared" si="18"/>
        <v>否</v>
      </c>
      <c r="G340" s="167" t="str">
        <f t="shared" si="19"/>
        <v>项</v>
      </c>
    </row>
    <row r="341" hidden="1" spans="1:7">
      <c r="A341" s="446" t="s">
        <v>664</v>
      </c>
      <c r="B341" s="315" t="s">
        <v>665</v>
      </c>
      <c r="C341" s="322"/>
      <c r="D341" s="322"/>
      <c r="E341" s="313" t="str">
        <f t="shared" si="17"/>
        <v/>
      </c>
      <c r="F341" s="286" t="str">
        <f t="shared" si="18"/>
        <v>否</v>
      </c>
      <c r="G341" s="167" t="str">
        <f t="shared" si="19"/>
        <v>项</v>
      </c>
    </row>
    <row r="342" hidden="1" spans="1:7">
      <c r="A342" s="446" t="s">
        <v>666</v>
      </c>
      <c r="B342" s="315" t="s">
        <v>667</v>
      </c>
      <c r="C342" s="322"/>
      <c r="D342" s="322"/>
      <c r="E342" s="313" t="str">
        <f t="shared" si="17"/>
        <v/>
      </c>
      <c r="F342" s="286" t="str">
        <f t="shared" si="18"/>
        <v>否</v>
      </c>
      <c r="G342" s="167" t="str">
        <f t="shared" si="19"/>
        <v>项</v>
      </c>
    </row>
    <row r="343" hidden="1" spans="1:7">
      <c r="A343" s="446" t="s">
        <v>668</v>
      </c>
      <c r="B343" s="315" t="s">
        <v>240</v>
      </c>
      <c r="C343" s="322"/>
      <c r="D343" s="322"/>
      <c r="E343" s="313" t="str">
        <f t="shared" si="17"/>
        <v/>
      </c>
      <c r="F343" s="286" t="str">
        <f t="shared" si="18"/>
        <v>否</v>
      </c>
      <c r="G343" s="167" t="str">
        <f t="shared" si="19"/>
        <v>项</v>
      </c>
    </row>
    <row r="344" hidden="1" spans="1:7">
      <c r="A344" s="446" t="s">
        <v>669</v>
      </c>
      <c r="B344" s="315" t="s">
        <v>157</v>
      </c>
      <c r="C344" s="322">
        <v>0</v>
      </c>
      <c r="D344" s="322">
        <v>0</v>
      </c>
      <c r="E344" s="313" t="str">
        <f t="shared" si="17"/>
        <v/>
      </c>
      <c r="F344" s="286" t="str">
        <f t="shared" si="18"/>
        <v>否</v>
      </c>
      <c r="G344" s="167" t="str">
        <f t="shared" si="19"/>
        <v>项</v>
      </c>
    </row>
    <row r="345" hidden="1" spans="1:7">
      <c r="A345" s="446" t="s">
        <v>670</v>
      </c>
      <c r="B345" s="315" t="s">
        <v>671</v>
      </c>
      <c r="C345" s="322"/>
      <c r="D345" s="322"/>
      <c r="E345" s="313" t="str">
        <f t="shared" si="17"/>
        <v/>
      </c>
      <c r="F345" s="286" t="str">
        <f t="shared" si="18"/>
        <v>否</v>
      </c>
      <c r="G345" s="167" t="str">
        <f t="shared" si="19"/>
        <v>项</v>
      </c>
    </row>
    <row r="346" hidden="1" spans="1:7">
      <c r="A346" s="445" t="s">
        <v>672</v>
      </c>
      <c r="B346" s="311" t="s">
        <v>673</v>
      </c>
      <c r="C346" s="312"/>
      <c r="D346" s="312"/>
      <c r="E346" s="313" t="str">
        <f t="shared" si="17"/>
        <v/>
      </c>
      <c r="F346" s="286" t="str">
        <f t="shared" si="18"/>
        <v>否</v>
      </c>
      <c r="G346" s="167" t="str">
        <f t="shared" si="19"/>
        <v>款</v>
      </c>
    </row>
    <row r="347" hidden="1" spans="1:7">
      <c r="A347" s="446" t="s">
        <v>674</v>
      </c>
      <c r="B347" s="315" t="s">
        <v>139</v>
      </c>
      <c r="C347" s="322"/>
      <c r="D347" s="322"/>
      <c r="E347" s="313" t="str">
        <f t="shared" si="17"/>
        <v/>
      </c>
      <c r="F347" s="286" t="str">
        <f t="shared" si="18"/>
        <v>否</v>
      </c>
      <c r="G347" s="167" t="str">
        <f t="shared" si="19"/>
        <v>项</v>
      </c>
    </row>
    <row r="348" hidden="1" spans="1:7">
      <c r="A348" s="446" t="s">
        <v>675</v>
      </c>
      <c r="B348" s="315" t="s">
        <v>141</v>
      </c>
      <c r="C348" s="322">
        <v>0</v>
      </c>
      <c r="D348" s="322">
        <v>0</v>
      </c>
      <c r="E348" s="313" t="str">
        <f t="shared" si="17"/>
        <v/>
      </c>
      <c r="F348" s="286" t="str">
        <f t="shared" si="18"/>
        <v>否</v>
      </c>
      <c r="G348" s="167" t="str">
        <f t="shared" si="19"/>
        <v>项</v>
      </c>
    </row>
    <row r="349" hidden="1" spans="1:7">
      <c r="A349" s="446" t="s">
        <v>676</v>
      </c>
      <c r="B349" s="315" t="s">
        <v>143</v>
      </c>
      <c r="C349" s="322">
        <v>0</v>
      </c>
      <c r="D349" s="322">
        <v>0</v>
      </c>
      <c r="E349" s="313" t="str">
        <f t="shared" si="17"/>
        <v/>
      </c>
      <c r="F349" s="286" t="str">
        <f t="shared" si="18"/>
        <v>否</v>
      </c>
      <c r="G349" s="167" t="str">
        <f t="shared" si="19"/>
        <v>项</v>
      </c>
    </row>
    <row r="350" hidden="1" spans="1:7">
      <c r="A350" s="446" t="s">
        <v>677</v>
      </c>
      <c r="B350" s="315" t="s">
        <v>678</v>
      </c>
      <c r="C350" s="322">
        <v>0</v>
      </c>
      <c r="D350" s="322">
        <v>0</v>
      </c>
      <c r="E350" s="313" t="str">
        <f t="shared" si="17"/>
        <v/>
      </c>
      <c r="F350" s="286" t="str">
        <f t="shared" si="18"/>
        <v>否</v>
      </c>
      <c r="G350" s="167" t="str">
        <f t="shared" si="19"/>
        <v>项</v>
      </c>
    </row>
    <row r="351" hidden="1" spans="1:7">
      <c r="A351" s="446" t="s">
        <v>679</v>
      </c>
      <c r="B351" s="315" t="s">
        <v>680</v>
      </c>
      <c r="C351" s="322">
        <v>0</v>
      </c>
      <c r="D351" s="322">
        <v>0</v>
      </c>
      <c r="E351" s="313" t="str">
        <f t="shared" si="17"/>
        <v/>
      </c>
      <c r="F351" s="286" t="str">
        <f t="shared" si="18"/>
        <v>否</v>
      </c>
      <c r="G351" s="167" t="str">
        <f t="shared" si="19"/>
        <v>项</v>
      </c>
    </row>
    <row r="352" hidden="1" spans="1:7">
      <c r="A352" s="446" t="s">
        <v>681</v>
      </c>
      <c r="B352" s="315" t="s">
        <v>157</v>
      </c>
      <c r="C352" s="322"/>
      <c r="D352" s="322"/>
      <c r="E352" s="313" t="str">
        <f t="shared" si="17"/>
        <v/>
      </c>
      <c r="F352" s="286" t="str">
        <f t="shared" si="18"/>
        <v>否</v>
      </c>
      <c r="G352" s="167" t="str">
        <f t="shared" si="19"/>
        <v>项</v>
      </c>
    </row>
    <row r="353" hidden="1" spans="1:7">
      <c r="A353" s="446" t="s">
        <v>682</v>
      </c>
      <c r="B353" s="315" t="s">
        <v>683</v>
      </c>
      <c r="C353" s="322">
        <v>0</v>
      </c>
      <c r="D353" s="322">
        <v>0</v>
      </c>
      <c r="E353" s="313" t="str">
        <f t="shared" si="17"/>
        <v/>
      </c>
      <c r="F353" s="286" t="str">
        <f t="shared" si="18"/>
        <v>否</v>
      </c>
      <c r="G353" s="167" t="str">
        <f t="shared" si="19"/>
        <v>项</v>
      </c>
    </row>
    <row r="354" hidden="1" spans="1:7">
      <c r="A354" s="445" t="s">
        <v>684</v>
      </c>
      <c r="B354" s="311" t="s">
        <v>685</v>
      </c>
      <c r="C354" s="312">
        <f>SUM(C355:C359)</f>
        <v>0</v>
      </c>
      <c r="D354" s="312">
        <f>SUM(D355:D359)</f>
        <v>0</v>
      </c>
      <c r="E354" s="313" t="str">
        <f t="shared" si="17"/>
        <v/>
      </c>
      <c r="F354" s="286" t="str">
        <f t="shared" si="18"/>
        <v>否</v>
      </c>
      <c r="G354" s="167" t="str">
        <f t="shared" si="19"/>
        <v>款</v>
      </c>
    </row>
    <row r="355" hidden="1" spans="1:7">
      <c r="A355" s="446" t="s">
        <v>686</v>
      </c>
      <c r="B355" s="315" t="s">
        <v>139</v>
      </c>
      <c r="C355" s="322">
        <v>0</v>
      </c>
      <c r="D355" s="322">
        <v>0</v>
      </c>
      <c r="E355" s="313" t="str">
        <f t="shared" si="17"/>
        <v/>
      </c>
      <c r="F355" s="286" t="str">
        <f t="shared" si="18"/>
        <v>否</v>
      </c>
      <c r="G355" s="167" t="str">
        <f t="shared" si="19"/>
        <v>项</v>
      </c>
    </row>
    <row r="356" hidden="1" spans="1:7">
      <c r="A356" s="446" t="s">
        <v>687</v>
      </c>
      <c r="B356" s="315" t="s">
        <v>141</v>
      </c>
      <c r="C356" s="322">
        <v>0</v>
      </c>
      <c r="D356" s="322">
        <v>0</v>
      </c>
      <c r="E356" s="313" t="str">
        <f t="shared" si="17"/>
        <v/>
      </c>
      <c r="F356" s="286" t="str">
        <f t="shared" si="18"/>
        <v>否</v>
      </c>
      <c r="G356" s="167" t="str">
        <f t="shared" si="19"/>
        <v>项</v>
      </c>
    </row>
    <row r="357" hidden="1" spans="1:7">
      <c r="A357" s="446" t="s">
        <v>688</v>
      </c>
      <c r="B357" s="315" t="s">
        <v>240</v>
      </c>
      <c r="C357" s="322">
        <v>0</v>
      </c>
      <c r="D357" s="322">
        <v>0</v>
      </c>
      <c r="E357" s="313" t="str">
        <f t="shared" si="17"/>
        <v/>
      </c>
      <c r="F357" s="286" t="str">
        <f t="shared" si="18"/>
        <v>否</v>
      </c>
      <c r="G357" s="167" t="str">
        <f t="shared" si="19"/>
        <v>项</v>
      </c>
    </row>
    <row r="358" hidden="1" spans="1:7">
      <c r="A358" s="446" t="s">
        <v>689</v>
      </c>
      <c r="B358" s="315" t="s">
        <v>690</v>
      </c>
      <c r="C358" s="322">
        <v>0</v>
      </c>
      <c r="D358" s="322">
        <v>0</v>
      </c>
      <c r="E358" s="313" t="str">
        <f t="shared" si="17"/>
        <v/>
      </c>
      <c r="F358" s="286" t="str">
        <f t="shared" si="18"/>
        <v>否</v>
      </c>
      <c r="G358" s="167" t="str">
        <f t="shared" si="19"/>
        <v>项</v>
      </c>
    </row>
    <row r="359" hidden="1" spans="1:7">
      <c r="A359" s="446" t="s">
        <v>691</v>
      </c>
      <c r="B359" s="315" t="s">
        <v>692</v>
      </c>
      <c r="C359" s="322">
        <v>0</v>
      </c>
      <c r="D359" s="322">
        <v>0</v>
      </c>
      <c r="E359" s="313" t="str">
        <f t="shared" si="17"/>
        <v/>
      </c>
      <c r="F359" s="286" t="str">
        <f t="shared" si="18"/>
        <v>否</v>
      </c>
      <c r="G359" s="167" t="str">
        <f t="shared" si="19"/>
        <v>项</v>
      </c>
    </row>
    <row r="360" spans="1:7">
      <c r="A360" s="445" t="s">
        <v>693</v>
      </c>
      <c r="B360" s="311" t="s">
        <v>694</v>
      </c>
      <c r="C360" s="312">
        <f>SUM(C361:C362)</f>
        <v>1760</v>
      </c>
      <c r="D360" s="312">
        <f>SUM(D361:D362)</f>
        <v>74</v>
      </c>
      <c r="E360" s="313">
        <f t="shared" si="17"/>
        <v>-0.958</v>
      </c>
      <c r="F360" s="286" t="str">
        <f t="shared" si="18"/>
        <v>是</v>
      </c>
      <c r="G360" s="167" t="str">
        <f t="shared" si="19"/>
        <v>款</v>
      </c>
    </row>
    <row r="361" hidden="1" spans="1:7">
      <c r="A361" s="446">
        <v>2049902</v>
      </c>
      <c r="B361" s="315" t="s">
        <v>695</v>
      </c>
      <c r="C361" s="322"/>
      <c r="D361" s="322"/>
      <c r="E361" s="313" t="str">
        <f t="shared" si="17"/>
        <v/>
      </c>
      <c r="F361" s="286" t="str">
        <f t="shared" si="18"/>
        <v>否</v>
      </c>
      <c r="G361" s="167" t="str">
        <f t="shared" si="19"/>
        <v>项</v>
      </c>
    </row>
    <row r="362" spans="1:7">
      <c r="A362" s="454" t="s">
        <v>696</v>
      </c>
      <c r="B362" s="315" t="s">
        <v>697</v>
      </c>
      <c r="C362" s="447">
        <v>1760</v>
      </c>
      <c r="D362" s="322">
        <v>74</v>
      </c>
      <c r="E362" s="313">
        <f t="shared" si="17"/>
        <v>-0.958</v>
      </c>
      <c r="F362" s="286" t="str">
        <f t="shared" si="18"/>
        <v>是</v>
      </c>
      <c r="G362" s="167" t="str">
        <f t="shared" si="19"/>
        <v>项</v>
      </c>
    </row>
    <row r="363" spans="1:7">
      <c r="A363" s="445" t="s">
        <v>77</v>
      </c>
      <c r="B363" s="311" t="s">
        <v>78</v>
      </c>
      <c r="C363" s="312">
        <f>C364+C369+C378+C384+C390+C394+C398+C402+C408+C415</f>
        <v>169375</v>
      </c>
      <c r="D363" s="312">
        <f>D364+D369+D378+D384+D390+D394+D398+D402+D408+D415</f>
        <v>161124</v>
      </c>
      <c r="E363" s="313">
        <f t="shared" si="17"/>
        <v>-0.049</v>
      </c>
      <c r="F363" s="286" t="str">
        <f t="shared" si="18"/>
        <v>是</v>
      </c>
      <c r="G363" s="167" t="str">
        <f t="shared" si="19"/>
        <v>类</v>
      </c>
    </row>
    <row r="364" spans="1:7">
      <c r="A364" s="445" t="s">
        <v>698</v>
      </c>
      <c r="B364" s="311" t="s">
        <v>699</v>
      </c>
      <c r="C364" s="312">
        <f>SUM(C365:C368)</f>
        <v>4846</v>
      </c>
      <c r="D364" s="312">
        <f>SUM(D365:D368)</f>
        <v>2447</v>
      </c>
      <c r="E364" s="313">
        <f t="shared" si="17"/>
        <v>-0.495</v>
      </c>
      <c r="F364" s="286" t="str">
        <f t="shared" si="18"/>
        <v>是</v>
      </c>
      <c r="G364" s="167" t="str">
        <f t="shared" si="19"/>
        <v>款</v>
      </c>
    </row>
    <row r="365" spans="1:7">
      <c r="A365" s="446" t="s">
        <v>700</v>
      </c>
      <c r="B365" s="315" t="s">
        <v>139</v>
      </c>
      <c r="C365" s="447">
        <v>4060</v>
      </c>
      <c r="D365" s="322">
        <v>2075</v>
      </c>
      <c r="E365" s="313">
        <f t="shared" si="17"/>
        <v>-0.489</v>
      </c>
      <c r="F365" s="286" t="str">
        <f t="shared" si="18"/>
        <v>是</v>
      </c>
      <c r="G365" s="167" t="str">
        <f t="shared" si="19"/>
        <v>项</v>
      </c>
    </row>
    <row r="366" spans="1:7">
      <c r="A366" s="446" t="s">
        <v>701</v>
      </c>
      <c r="B366" s="315" t="s">
        <v>141</v>
      </c>
      <c r="C366" s="447">
        <v>110</v>
      </c>
      <c r="D366" s="322">
        <v>107</v>
      </c>
      <c r="E366" s="313">
        <f t="shared" si="17"/>
        <v>-0.027</v>
      </c>
      <c r="F366" s="286" t="str">
        <f t="shared" si="18"/>
        <v>是</v>
      </c>
      <c r="G366" s="167" t="str">
        <f t="shared" si="19"/>
        <v>项</v>
      </c>
    </row>
    <row r="367" hidden="1" spans="1:7">
      <c r="A367" s="446" t="s">
        <v>702</v>
      </c>
      <c r="B367" s="315" t="s">
        <v>143</v>
      </c>
      <c r="C367" s="447">
        <v>0</v>
      </c>
      <c r="D367" s="322"/>
      <c r="E367" s="313" t="str">
        <f t="shared" si="17"/>
        <v/>
      </c>
      <c r="F367" s="286" t="str">
        <f t="shared" si="18"/>
        <v>否</v>
      </c>
      <c r="G367" s="167" t="str">
        <f t="shared" si="19"/>
        <v>项</v>
      </c>
    </row>
    <row r="368" spans="1:7">
      <c r="A368" s="446" t="s">
        <v>703</v>
      </c>
      <c r="B368" s="315" t="s">
        <v>704</v>
      </c>
      <c r="C368" s="447">
        <v>676</v>
      </c>
      <c r="D368" s="322">
        <v>265</v>
      </c>
      <c r="E368" s="313">
        <f t="shared" si="17"/>
        <v>-0.608</v>
      </c>
      <c r="F368" s="286" t="str">
        <f t="shared" si="18"/>
        <v>是</v>
      </c>
      <c r="G368" s="167" t="str">
        <f t="shared" si="19"/>
        <v>项</v>
      </c>
    </row>
    <row r="369" spans="1:7">
      <c r="A369" s="445" t="s">
        <v>705</v>
      </c>
      <c r="B369" s="311" t="s">
        <v>706</v>
      </c>
      <c r="C369" s="312">
        <f>SUM(C370:C377)</f>
        <v>145414</v>
      </c>
      <c r="D369" s="312">
        <f>SUM(D370:D377)</f>
        <v>144697</v>
      </c>
      <c r="E369" s="313">
        <f t="shared" si="17"/>
        <v>-0.005</v>
      </c>
      <c r="F369" s="286" t="str">
        <f t="shared" si="18"/>
        <v>是</v>
      </c>
      <c r="G369" s="167" t="str">
        <f t="shared" si="19"/>
        <v>款</v>
      </c>
    </row>
    <row r="370" spans="1:7">
      <c r="A370" s="446" t="s">
        <v>707</v>
      </c>
      <c r="B370" s="315" t="s">
        <v>708</v>
      </c>
      <c r="C370" s="447">
        <v>13198</v>
      </c>
      <c r="D370" s="322">
        <v>15194</v>
      </c>
      <c r="E370" s="313">
        <f t="shared" si="17"/>
        <v>0.151</v>
      </c>
      <c r="F370" s="286" t="str">
        <f t="shared" si="18"/>
        <v>是</v>
      </c>
      <c r="G370" s="167" t="str">
        <f t="shared" si="19"/>
        <v>项</v>
      </c>
    </row>
    <row r="371" spans="1:7">
      <c r="A371" s="446" t="s">
        <v>709</v>
      </c>
      <c r="B371" s="315" t="s">
        <v>710</v>
      </c>
      <c r="C371" s="447">
        <v>80564</v>
      </c>
      <c r="D371" s="322">
        <v>76964</v>
      </c>
      <c r="E371" s="313">
        <f t="shared" si="17"/>
        <v>-0.045</v>
      </c>
      <c r="F371" s="286" t="str">
        <f t="shared" si="18"/>
        <v>是</v>
      </c>
      <c r="G371" s="167" t="str">
        <f t="shared" si="19"/>
        <v>项</v>
      </c>
    </row>
    <row r="372" spans="1:7">
      <c r="A372" s="446" t="s">
        <v>711</v>
      </c>
      <c r="B372" s="315" t="s">
        <v>712</v>
      </c>
      <c r="C372" s="447">
        <v>35454</v>
      </c>
      <c r="D372" s="322">
        <v>37432</v>
      </c>
      <c r="E372" s="313">
        <f t="shared" si="17"/>
        <v>0.056</v>
      </c>
      <c r="F372" s="286" t="str">
        <f t="shared" si="18"/>
        <v>是</v>
      </c>
      <c r="G372" s="167" t="str">
        <f t="shared" si="19"/>
        <v>项</v>
      </c>
    </row>
    <row r="373" spans="1:7">
      <c r="A373" s="446" t="s">
        <v>713</v>
      </c>
      <c r="B373" s="315" t="s">
        <v>714</v>
      </c>
      <c r="C373" s="447">
        <v>14546</v>
      </c>
      <c r="D373" s="322">
        <v>14499</v>
      </c>
      <c r="E373" s="313">
        <f t="shared" si="17"/>
        <v>-0.003</v>
      </c>
      <c r="F373" s="286" t="str">
        <f t="shared" si="18"/>
        <v>是</v>
      </c>
      <c r="G373" s="167" t="str">
        <f t="shared" si="19"/>
        <v>项</v>
      </c>
    </row>
    <row r="374" spans="1:7">
      <c r="A374" s="446" t="s">
        <v>715</v>
      </c>
      <c r="B374" s="315" t="s">
        <v>716</v>
      </c>
      <c r="C374" s="322">
        <v>3</v>
      </c>
      <c r="D374" s="322"/>
      <c r="E374" s="313">
        <f t="shared" si="17"/>
        <v>-1</v>
      </c>
      <c r="F374" s="286" t="str">
        <f t="shared" si="18"/>
        <v>是</v>
      </c>
      <c r="G374" s="167" t="str">
        <f t="shared" si="19"/>
        <v>项</v>
      </c>
    </row>
    <row r="375" hidden="1" spans="1:7">
      <c r="A375" s="446" t="s">
        <v>717</v>
      </c>
      <c r="B375" s="315" t="s">
        <v>718</v>
      </c>
      <c r="C375" s="322">
        <v>0</v>
      </c>
      <c r="D375" s="322">
        <v>0</v>
      </c>
      <c r="E375" s="313" t="str">
        <f t="shared" si="17"/>
        <v/>
      </c>
      <c r="F375" s="286" t="str">
        <f t="shared" si="18"/>
        <v>否</v>
      </c>
      <c r="G375" s="167" t="str">
        <f t="shared" si="19"/>
        <v>项</v>
      </c>
    </row>
    <row r="376" hidden="1" spans="1:7">
      <c r="A376" s="446" t="s">
        <v>719</v>
      </c>
      <c r="B376" s="315" t="s">
        <v>720</v>
      </c>
      <c r="C376" s="322">
        <v>0</v>
      </c>
      <c r="D376" s="322">
        <v>0</v>
      </c>
      <c r="E376" s="313" t="str">
        <f t="shared" si="17"/>
        <v/>
      </c>
      <c r="F376" s="286" t="str">
        <f t="shared" si="18"/>
        <v>否</v>
      </c>
      <c r="G376" s="167" t="str">
        <f t="shared" si="19"/>
        <v>项</v>
      </c>
    </row>
    <row r="377" spans="1:7">
      <c r="A377" s="446" t="s">
        <v>721</v>
      </c>
      <c r="B377" s="315" t="s">
        <v>722</v>
      </c>
      <c r="C377" s="447">
        <v>1649</v>
      </c>
      <c r="D377" s="322">
        <v>608</v>
      </c>
      <c r="E377" s="313">
        <f t="shared" si="17"/>
        <v>-0.631</v>
      </c>
      <c r="F377" s="286" t="str">
        <f t="shared" si="18"/>
        <v>是</v>
      </c>
      <c r="G377" s="167" t="str">
        <f t="shared" si="19"/>
        <v>项</v>
      </c>
    </row>
    <row r="378" spans="1:7">
      <c r="A378" s="445" t="s">
        <v>723</v>
      </c>
      <c r="B378" s="311" t="s">
        <v>724</v>
      </c>
      <c r="C378" s="312">
        <f>SUM(C379:C383)</f>
        <v>5383</v>
      </c>
      <c r="D378" s="312">
        <f>SUM(D379:D383)</f>
        <v>4357</v>
      </c>
      <c r="E378" s="313">
        <f t="shared" si="17"/>
        <v>-0.191</v>
      </c>
      <c r="F378" s="286" t="str">
        <f t="shared" si="18"/>
        <v>是</v>
      </c>
      <c r="G378" s="167" t="str">
        <f t="shared" si="19"/>
        <v>款</v>
      </c>
    </row>
    <row r="379" hidden="1" spans="1:7">
      <c r="A379" s="446" t="s">
        <v>725</v>
      </c>
      <c r="B379" s="315" t="s">
        <v>726</v>
      </c>
      <c r="C379" s="322">
        <v>0</v>
      </c>
      <c r="D379" s="322">
        <v>0</v>
      </c>
      <c r="E379" s="313" t="str">
        <f t="shared" si="17"/>
        <v/>
      </c>
      <c r="F379" s="286" t="str">
        <f t="shared" si="18"/>
        <v>否</v>
      </c>
      <c r="G379" s="167" t="str">
        <f t="shared" si="19"/>
        <v>项</v>
      </c>
    </row>
    <row r="380" spans="1:7">
      <c r="A380" s="446" t="s">
        <v>727</v>
      </c>
      <c r="B380" s="315" t="s">
        <v>728</v>
      </c>
      <c r="C380" s="447">
        <v>4476</v>
      </c>
      <c r="D380" s="322">
        <v>4357</v>
      </c>
      <c r="E380" s="313">
        <f t="shared" si="17"/>
        <v>-0.027</v>
      </c>
      <c r="F380" s="286" t="str">
        <f t="shared" si="18"/>
        <v>是</v>
      </c>
      <c r="G380" s="167" t="str">
        <f t="shared" si="19"/>
        <v>项</v>
      </c>
    </row>
    <row r="381" spans="1:7">
      <c r="A381" s="446" t="s">
        <v>729</v>
      </c>
      <c r="B381" s="315" t="s">
        <v>730</v>
      </c>
      <c r="C381" s="447">
        <v>907</v>
      </c>
      <c r="D381" s="322"/>
      <c r="E381" s="313">
        <f t="shared" si="17"/>
        <v>-1</v>
      </c>
      <c r="F381" s="286" t="str">
        <f t="shared" si="18"/>
        <v>是</v>
      </c>
      <c r="G381" s="167" t="str">
        <f t="shared" si="19"/>
        <v>项</v>
      </c>
    </row>
    <row r="382" hidden="1" spans="1:7">
      <c r="A382" s="446" t="s">
        <v>731</v>
      </c>
      <c r="B382" s="315" t="s">
        <v>732</v>
      </c>
      <c r="C382" s="322"/>
      <c r="D382" s="322"/>
      <c r="E382" s="313" t="str">
        <f t="shared" si="17"/>
        <v/>
      </c>
      <c r="F382" s="286" t="str">
        <f t="shared" si="18"/>
        <v>否</v>
      </c>
      <c r="G382" s="167" t="str">
        <f t="shared" si="19"/>
        <v>项</v>
      </c>
    </row>
    <row r="383" hidden="1" spans="1:7">
      <c r="A383" s="446" t="s">
        <v>733</v>
      </c>
      <c r="B383" s="315" t="s">
        <v>734</v>
      </c>
      <c r="C383" s="322"/>
      <c r="D383" s="322"/>
      <c r="E383" s="313" t="str">
        <f t="shared" si="17"/>
        <v/>
      </c>
      <c r="F383" s="286" t="str">
        <f t="shared" si="18"/>
        <v>否</v>
      </c>
      <c r="G383" s="167" t="str">
        <f t="shared" si="19"/>
        <v>项</v>
      </c>
    </row>
    <row r="384" hidden="1" spans="1:7">
      <c r="A384" s="445" t="s">
        <v>735</v>
      </c>
      <c r="B384" s="311" t="s">
        <v>736</v>
      </c>
      <c r="C384" s="312"/>
      <c r="D384" s="312"/>
      <c r="E384" s="313" t="str">
        <f t="shared" si="17"/>
        <v/>
      </c>
      <c r="F384" s="286" t="str">
        <f t="shared" si="18"/>
        <v>否</v>
      </c>
      <c r="G384" s="167" t="str">
        <f t="shared" si="19"/>
        <v>款</v>
      </c>
    </row>
    <row r="385" hidden="1" spans="1:7">
      <c r="A385" s="446" t="s">
        <v>737</v>
      </c>
      <c r="B385" s="315" t="s">
        <v>738</v>
      </c>
      <c r="C385" s="322">
        <v>0</v>
      </c>
      <c r="D385" s="322">
        <v>0</v>
      </c>
      <c r="E385" s="313" t="str">
        <f t="shared" si="17"/>
        <v/>
      </c>
      <c r="F385" s="286" t="str">
        <f t="shared" si="18"/>
        <v>否</v>
      </c>
      <c r="G385" s="167" t="str">
        <f t="shared" si="19"/>
        <v>项</v>
      </c>
    </row>
    <row r="386" hidden="1" spans="1:7">
      <c r="A386" s="446" t="s">
        <v>739</v>
      </c>
      <c r="B386" s="315" t="s">
        <v>740</v>
      </c>
      <c r="C386" s="322"/>
      <c r="D386" s="322"/>
      <c r="E386" s="313" t="str">
        <f t="shared" si="17"/>
        <v/>
      </c>
      <c r="F386" s="286" t="str">
        <f t="shared" si="18"/>
        <v>否</v>
      </c>
      <c r="G386" s="167" t="str">
        <f t="shared" si="19"/>
        <v>项</v>
      </c>
    </row>
    <row r="387" hidden="1" spans="1:7">
      <c r="A387" s="446" t="s">
        <v>741</v>
      </c>
      <c r="B387" s="315" t="s">
        <v>742</v>
      </c>
      <c r="C387" s="322">
        <v>0</v>
      </c>
      <c r="D387" s="322">
        <v>0</v>
      </c>
      <c r="E387" s="313" t="str">
        <f t="shared" si="17"/>
        <v/>
      </c>
      <c r="F387" s="286" t="str">
        <f t="shared" si="18"/>
        <v>否</v>
      </c>
      <c r="G387" s="167" t="str">
        <f t="shared" si="19"/>
        <v>项</v>
      </c>
    </row>
    <row r="388" hidden="1" spans="1:7">
      <c r="A388" s="446" t="s">
        <v>743</v>
      </c>
      <c r="B388" s="315" t="s">
        <v>744</v>
      </c>
      <c r="C388" s="322">
        <v>0</v>
      </c>
      <c r="D388" s="322">
        <v>0</v>
      </c>
      <c r="E388" s="313" t="str">
        <f t="shared" ref="E388:E451" si="20">IF(C388&gt;0,D388/C388-1,IF(C388&lt;0,-(D388/C388-1),""))</f>
        <v/>
      </c>
      <c r="F388" s="286" t="str">
        <f t="shared" ref="F388:F451" si="21">IF(LEN(A388)=3,"是",IF(B388&lt;&gt;"",IF(SUM(C388:D388)&lt;&gt;0,"是","否"),"是"))</f>
        <v>否</v>
      </c>
      <c r="G388" s="167" t="str">
        <f t="shared" ref="G388:G451" si="22">IF(LEN(A388)=3,"类",IF(LEN(A388)=5,"款","项"))</f>
        <v>项</v>
      </c>
    </row>
    <row r="389" hidden="1" spans="1:7">
      <c r="A389" s="446" t="s">
        <v>745</v>
      </c>
      <c r="B389" s="315" t="s">
        <v>746</v>
      </c>
      <c r="C389" s="322">
        <v>0</v>
      </c>
      <c r="D389" s="322">
        <v>0</v>
      </c>
      <c r="E389" s="313" t="str">
        <f t="shared" si="20"/>
        <v/>
      </c>
      <c r="F389" s="286" t="str">
        <f t="shared" si="21"/>
        <v>否</v>
      </c>
      <c r="G389" s="167" t="str">
        <f t="shared" si="22"/>
        <v>项</v>
      </c>
    </row>
    <row r="390" hidden="1" spans="1:7">
      <c r="A390" s="445" t="s">
        <v>747</v>
      </c>
      <c r="B390" s="311" t="s">
        <v>748</v>
      </c>
      <c r="C390" s="312"/>
      <c r="D390" s="312"/>
      <c r="E390" s="313" t="str">
        <f t="shared" si="20"/>
        <v/>
      </c>
      <c r="F390" s="286" t="str">
        <f t="shared" si="21"/>
        <v>否</v>
      </c>
      <c r="G390" s="167" t="str">
        <f t="shared" si="22"/>
        <v>款</v>
      </c>
    </row>
    <row r="391" hidden="1" spans="1:7">
      <c r="A391" s="446" t="s">
        <v>749</v>
      </c>
      <c r="B391" s="315" t="s">
        <v>750</v>
      </c>
      <c r="C391" s="322"/>
      <c r="D391" s="322"/>
      <c r="E391" s="313" t="str">
        <f t="shared" si="20"/>
        <v/>
      </c>
      <c r="F391" s="286" t="str">
        <f t="shared" si="21"/>
        <v>否</v>
      </c>
      <c r="G391" s="167" t="str">
        <f t="shared" si="22"/>
        <v>项</v>
      </c>
    </row>
    <row r="392" hidden="1" spans="1:7">
      <c r="A392" s="446" t="s">
        <v>751</v>
      </c>
      <c r="B392" s="315" t="s">
        <v>752</v>
      </c>
      <c r="C392" s="322">
        <v>0</v>
      </c>
      <c r="D392" s="322">
        <v>0</v>
      </c>
      <c r="E392" s="313" t="str">
        <f t="shared" si="20"/>
        <v/>
      </c>
      <c r="F392" s="286" t="str">
        <f t="shared" si="21"/>
        <v>否</v>
      </c>
      <c r="G392" s="167" t="str">
        <f t="shared" si="22"/>
        <v>项</v>
      </c>
    </row>
    <row r="393" hidden="1" spans="1:7">
      <c r="A393" s="446" t="s">
        <v>753</v>
      </c>
      <c r="B393" s="315" t="s">
        <v>754</v>
      </c>
      <c r="C393" s="322">
        <v>0</v>
      </c>
      <c r="D393" s="322">
        <v>0</v>
      </c>
      <c r="E393" s="313" t="str">
        <f t="shared" si="20"/>
        <v/>
      </c>
      <c r="F393" s="286" t="str">
        <f t="shared" si="21"/>
        <v>否</v>
      </c>
      <c r="G393" s="167" t="str">
        <f t="shared" si="22"/>
        <v>项</v>
      </c>
    </row>
    <row r="394" hidden="1" spans="1:7">
      <c r="A394" s="445" t="s">
        <v>755</v>
      </c>
      <c r="B394" s="311" t="s">
        <v>756</v>
      </c>
      <c r="C394" s="312">
        <f>SUM(C395:C397)</f>
        <v>0</v>
      </c>
      <c r="D394" s="312">
        <f>SUM(D395:D397)</f>
        <v>0</v>
      </c>
      <c r="E394" s="313" t="str">
        <f t="shared" si="20"/>
        <v/>
      </c>
      <c r="F394" s="286" t="str">
        <f t="shared" si="21"/>
        <v>否</v>
      </c>
      <c r="G394" s="167" t="str">
        <f t="shared" si="22"/>
        <v>款</v>
      </c>
    </row>
    <row r="395" hidden="1" spans="1:7">
      <c r="A395" s="446" t="s">
        <v>757</v>
      </c>
      <c r="B395" s="315" t="s">
        <v>758</v>
      </c>
      <c r="C395" s="322">
        <v>0</v>
      </c>
      <c r="D395" s="322">
        <v>0</v>
      </c>
      <c r="E395" s="313" t="str">
        <f t="shared" si="20"/>
        <v/>
      </c>
      <c r="F395" s="286" t="str">
        <f t="shared" si="21"/>
        <v>否</v>
      </c>
      <c r="G395" s="167" t="str">
        <f t="shared" si="22"/>
        <v>项</v>
      </c>
    </row>
    <row r="396" hidden="1" spans="1:7">
      <c r="A396" s="446" t="s">
        <v>759</v>
      </c>
      <c r="B396" s="315" t="s">
        <v>760</v>
      </c>
      <c r="C396" s="322">
        <v>0</v>
      </c>
      <c r="D396" s="322">
        <v>0</v>
      </c>
      <c r="E396" s="313" t="str">
        <f t="shared" si="20"/>
        <v/>
      </c>
      <c r="F396" s="286" t="str">
        <f t="shared" si="21"/>
        <v>否</v>
      </c>
      <c r="G396" s="167" t="str">
        <f t="shared" si="22"/>
        <v>项</v>
      </c>
    </row>
    <row r="397" hidden="1" spans="1:7">
      <c r="A397" s="446" t="s">
        <v>761</v>
      </c>
      <c r="B397" s="315" t="s">
        <v>762</v>
      </c>
      <c r="C397" s="322">
        <v>0</v>
      </c>
      <c r="D397" s="322">
        <v>0</v>
      </c>
      <c r="E397" s="313" t="str">
        <f t="shared" si="20"/>
        <v/>
      </c>
      <c r="F397" s="286" t="str">
        <f t="shared" si="21"/>
        <v>否</v>
      </c>
      <c r="G397" s="167" t="str">
        <f t="shared" si="22"/>
        <v>项</v>
      </c>
    </row>
    <row r="398" spans="1:7">
      <c r="A398" s="445" t="s">
        <v>763</v>
      </c>
      <c r="B398" s="311" t="s">
        <v>764</v>
      </c>
      <c r="C398" s="312">
        <f>SUM(C399:C401)</f>
        <v>581</v>
      </c>
      <c r="D398" s="312">
        <f>SUM(D399:D401)</f>
        <v>613</v>
      </c>
      <c r="E398" s="313">
        <f t="shared" si="20"/>
        <v>0.055</v>
      </c>
      <c r="F398" s="286" t="str">
        <f t="shared" si="21"/>
        <v>是</v>
      </c>
      <c r="G398" s="167" t="str">
        <f t="shared" si="22"/>
        <v>款</v>
      </c>
    </row>
    <row r="399" spans="1:7">
      <c r="A399" s="446" t="s">
        <v>765</v>
      </c>
      <c r="B399" s="315" t="s">
        <v>766</v>
      </c>
      <c r="C399" s="447">
        <v>581</v>
      </c>
      <c r="D399" s="322">
        <v>613</v>
      </c>
      <c r="E399" s="313">
        <f t="shared" si="20"/>
        <v>0.055</v>
      </c>
      <c r="F399" s="286" t="str">
        <f t="shared" si="21"/>
        <v>是</v>
      </c>
      <c r="G399" s="167" t="str">
        <f t="shared" si="22"/>
        <v>项</v>
      </c>
    </row>
    <row r="400" hidden="1" spans="1:7">
      <c r="A400" s="446" t="s">
        <v>767</v>
      </c>
      <c r="B400" s="315" t="s">
        <v>768</v>
      </c>
      <c r="C400" s="447">
        <v>0</v>
      </c>
      <c r="D400" s="322">
        <v>0</v>
      </c>
      <c r="E400" s="313" t="str">
        <f t="shared" si="20"/>
        <v/>
      </c>
      <c r="F400" s="286" t="str">
        <f t="shared" si="21"/>
        <v>否</v>
      </c>
      <c r="G400" s="167" t="str">
        <f t="shared" si="22"/>
        <v>项</v>
      </c>
    </row>
    <row r="401" hidden="1" spans="1:7">
      <c r="A401" s="446" t="s">
        <v>769</v>
      </c>
      <c r="B401" s="315" t="s">
        <v>770</v>
      </c>
      <c r="C401" s="447">
        <v>0</v>
      </c>
      <c r="D401" s="322">
        <v>0</v>
      </c>
      <c r="E401" s="313" t="str">
        <f t="shared" si="20"/>
        <v/>
      </c>
      <c r="F401" s="286" t="str">
        <f t="shared" si="21"/>
        <v>否</v>
      </c>
      <c r="G401" s="167" t="str">
        <f t="shared" si="22"/>
        <v>项</v>
      </c>
    </row>
    <row r="402" spans="1:7">
      <c r="A402" s="445" t="s">
        <v>771</v>
      </c>
      <c r="B402" s="311" t="s">
        <v>772</v>
      </c>
      <c r="C402" s="312">
        <f>SUM(C403:C407)</f>
        <v>740</v>
      </c>
      <c r="D402" s="312">
        <f>SUM(D403:D407)</f>
        <v>686</v>
      </c>
      <c r="E402" s="313">
        <f t="shared" si="20"/>
        <v>-0.073</v>
      </c>
      <c r="F402" s="286" t="str">
        <f t="shared" si="21"/>
        <v>是</v>
      </c>
      <c r="G402" s="167" t="str">
        <f t="shared" si="22"/>
        <v>款</v>
      </c>
    </row>
    <row r="403" spans="1:7">
      <c r="A403" s="446" t="s">
        <v>773</v>
      </c>
      <c r="B403" s="315" t="s">
        <v>774</v>
      </c>
      <c r="C403" s="447">
        <v>740</v>
      </c>
      <c r="D403" s="322">
        <v>686</v>
      </c>
      <c r="E403" s="313">
        <f t="shared" si="20"/>
        <v>-0.073</v>
      </c>
      <c r="F403" s="286" t="str">
        <f t="shared" si="21"/>
        <v>是</v>
      </c>
      <c r="G403" s="167" t="str">
        <f t="shared" si="22"/>
        <v>项</v>
      </c>
    </row>
    <row r="404" hidden="1" spans="1:7">
      <c r="A404" s="446" t="s">
        <v>775</v>
      </c>
      <c r="B404" s="315" t="s">
        <v>776</v>
      </c>
      <c r="C404" s="322"/>
      <c r="D404" s="322"/>
      <c r="E404" s="313" t="str">
        <f t="shared" si="20"/>
        <v/>
      </c>
      <c r="F404" s="286" t="str">
        <f t="shared" si="21"/>
        <v>否</v>
      </c>
      <c r="G404" s="167" t="str">
        <f t="shared" si="22"/>
        <v>项</v>
      </c>
    </row>
    <row r="405" hidden="1" spans="1:7">
      <c r="A405" s="446" t="s">
        <v>777</v>
      </c>
      <c r="B405" s="315" t="s">
        <v>778</v>
      </c>
      <c r="C405" s="322"/>
      <c r="D405" s="322"/>
      <c r="E405" s="313" t="str">
        <f t="shared" si="20"/>
        <v/>
      </c>
      <c r="F405" s="286" t="str">
        <f t="shared" si="21"/>
        <v>否</v>
      </c>
      <c r="G405" s="167" t="str">
        <f t="shared" si="22"/>
        <v>项</v>
      </c>
    </row>
    <row r="406" hidden="1" spans="1:7">
      <c r="A406" s="446" t="s">
        <v>779</v>
      </c>
      <c r="B406" s="315" t="s">
        <v>780</v>
      </c>
      <c r="C406" s="322">
        <v>0</v>
      </c>
      <c r="D406" s="322">
        <v>0</v>
      </c>
      <c r="E406" s="313" t="str">
        <f t="shared" si="20"/>
        <v/>
      </c>
      <c r="F406" s="286" t="str">
        <f t="shared" si="21"/>
        <v>否</v>
      </c>
      <c r="G406" s="167" t="str">
        <f t="shared" si="22"/>
        <v>项</v>
      </c>
    </row>
    <row r="407" hidden="1" spans="1:7">
      <c r="A407" s="446" t="s">
        <v>781</v>
      </c>
      <c r="B407" s="315" t="s">
        <v>782</v>
      </c>
      <c r="C407" s="322">
        <v>0</v>
      </c>
      <c r="D407" s="322">
        <v>0</v>
      </c>
      <c r="E407" s="313" t="str">
        <f t="shared" si="20"/>
        <v/>
      </c>
      <c r="F407" s="286" t="str">
        <f t="shared" si="21"/>
        <v>否</v>
      </c>
      <c r="G407" s="167" t="str">
        <f t="shared" si="22"/>
        <v>项</v>
      </c>
    </row>
    <row r="408" spans="1:7">
      <c r="A408" s="445" t="s">
        <v>783</v>
      </c>
      <c r="B408" s="311" t="s">
        <v>784</v>
      </c>
      <c r="C408" s="312">
        <f>SUM(C409:C414)</f>
        <v>6828</v>
      </c>
      <c r="D408" s="312">
        <f>SUM(D409:D414)</f>
        <v>4213</v>
      </c>
      <c r="E408" s="313">
        <f t="shared" si="20"/>
        <v>-0.383</v>
      </c>
      <c r="F408" s="286" t="str">
        <f t="shared" si="21"/>
        <v>是</v>
      </c>
      <c r="G408" s="167" t="str">
        <f t="shared" si="22"/>
        <v>款</v>
      </c>
    </row>
    <row r="409" s="435" customFormat="1" hidden="1" spans="1:7">
      <c r="A409" s="446" t="s">
        <v>785</v>
      </c>
      <c r="B409" s="315" t="s">
        <v>786</v>
      </c>
      <c r="C409" s="322">
        <v>0</v>
      </c>
      <c r="D409" s="322">
        <v>0</v>
      </c>
      <c r="E409" s="313" t="str">
        <f t="shared" si="20"/>
        <v/>
      </c>
      <c r="F409" s="286" t="str">
        <f t="shared" si="21"/>
        <v>否</v>
      </c>
      <c r="G409" s="167" t="str">
        <f t="shared" si="22"/>
        <v>项</v>
      </c>
    </row>
    <row r="410" hidden="1" spans="1:7">
      <c r="A410" s="446" t="s">
        <v>787</v>
      </c>
      <c r="B410" s="315" t="s">
        <v>788</v>
      </c>
      <c r="C410" s="322">
        <v>0</v>
      </c>
      <c r="D410" s="322">
        <v>0</v>
      </c>
      <c r="E410" s="313" t="str">
        <f t="shared" si="20"/>
        <v/>
      </c>
      <c r="F410" s="286" t="str">
        <f t="shared" si="21"/>
        <v>否</v>
      </c>
      <c r="G410" s="167" t="str">
        <f t="shared" si="22"/>
        <v>项</v>
      </c>
    </row>
    <row r="411" hidden="1" spans="1:7">
      <c r="A411" s="446" t="s">
        <v>789</v>
      </c>
      <c r="B411" s="315" t="s">
        <v>790</v>
      </c>
      <c r="C411" s="322">
        <v>0</v>
      </c>
      <c r="D411" s="322">
        <v>0</v>
      </c>
      <c r="E411" s="313" t="str">
        <f t="shared" si="20"/>
        <v/>
      </c>
      <c r="F411" s="286" t="str">
        <f t="shared" si="21"/>
        <v>否</v>
      </c>
      <c r="G411" s="167" t="str">
        <f t="shared" si="22"/>
        <v>项</v>
      </c>
    </row>
    <row r="412" s="435" customFormat="1" hidden="1" spans="1:7">
      <c r="A412" s="446" t="s">
        <v>791</v>
      </c>
      <c r="B412" s="315" t="s">
        <v>792</v>
      </c>
      <c r="C412" s="322">
        <v>0</v>
      </c>
      <c r="D412" s="322">
        <v>0</v>
      </c>
      <c r="E412" s="313" t="str">
        <f t="shared" si="20"/>
        <v/>
      </c>
      <c r="F412" s="286" t="str">
        <f t="shared" si="21"/>
        <v>否</v>
      </c>
      <c r="G412" s="167" t="str">
        <f t="shared" si="22"/>
        <v>项</v>
      </c>
    </row>
    <row r="413" hidden="1" spans="1:7">
      <c r="A413" s="446" t="s">
        <v>793</v>
      </c>
      <c r="B413" s="315" t="s">
        <v>794</v>
      </c>
      <c r="C413" s="322">
        <v>0</v>
      </c>
      <c r="D413" s="322">
        <v>0</v>
      </c>
      <c r="E413" s="313" t="str">
        <f t="shared" si="20"/>
        <v/>
      </c>
      <c r="F413" s="286" t="str">
        <f t="shared" si="21"/>
        <v>否</v>
      </c>
      <c r="G413" s="167" t="str">
        <f t="shared" si="22"/>
        <v>项</v>
      </c>
    </row>
    <row r="414" spans="1:7">
      <c r="A414" s="446" t="s">
        <v>795</v>
      </c>
      <c r="B414" s="315" t="s">
        <v>796</v>
      </c>
      <c r="C414" s="447">
        <v>6828</v>
      </c>
      <c r="D414" s="322">
        <v>4213</v>
      </c>
      <c r="E414" s="313">
        <f t="shared" si="20"/>
        <v>-0.383</v>
      </c>
      <c r="F414" s="286" t="str">
        <f t="shared" si="21"/>
        <v>是</v>
      </c>
      <c r="G414" s="167" t="str">
        <f t="shared" si="22"/>
        <v>项</v>
      </c>
    </row>
    <row r="415" spans="1:7">
      <c r="A415" s="445" t="s">
        <v>797</v>
      </c>
      <c r="B415" s="311" t="s">
        <v>798</v>
      </c>
      <c r="C415" s="312">
        <f>C416</f>
        <v>5583</v>
      </c>
      <c r="D415" s="312">
        <f>D416</f>
        <v>4111</v>
      </c>
      <c r="E415" s="313">
        <f t="shared" si="20"/>
        <v>-0.264</v>
      </c>
      <c r="F415" s="286" t="str">
        <f t="shared" si="21"/>
        <v>是</v>
      </c>
      <c r="G415" s="167" t="str">
        <f t="shared" si="22"/>
        <v>款</v>
      </c>
    </row>
    <row r="416" spans="1:7">
      <c r="A416" s="318">
        <v>2059999</v>
      </c>
      <c r="B416" s="315" t="s">
        <v>799</v>
      </c>
      <c r="C416" s="322">
        <v>5583</v>
      </c>
      <c r="D416" s="322">
        <v>4111</v>
      </c>
      <c r="E416" s="313">
        <f t="shared" si="20"/>
        <v>-0.264</v>
      </c>
      <c r="F416" s="286" t="str">
        <f t="shared" si="21"/>
        <v>是</v>
      </c>
      <c r="G416" s="167" t="str">
        <f t="shared" si="22"/>
        <v>项</v>
      </c>
    </row>
    <row r="417" ht="19" customHeight="1" spans="1:7">
      <c r="A417" s="445" t="s">
        <v>79</v>
      </c>
      <c r="B417" s="311" t="s">
        <v>80</v>
      </c>
      <c r="C417" s="312">
        <f>C418+C423+C432+C438+C443+C448+C453+C460+C464+C468</f>
        <v>2470</v>
      </c>
      <c r="D417" s="312">
        <f>D418+D423+D432+D438+D443+D448+D453+D460+D464+D468</f>
        <v>784</v>
      </c>
      <c r="E417" s="313">
        <f t="shared" si="20"/>
        <v>-0.683</v>
      </c>
      <c r="F417" s="286" t="str">
        <f t="shared" si="21"/>
        <v>是</v>
      </c>
      <c r="G417" s="167" t="str">
        <f t="shared" si="22"/>
        <v>类</v>
      </c>
    </row>
    <row r="418" spans="1:7">
      <c r="A418" s="445" t="s">
        <v>800</v>
      </c>
      <c r="B418" s="311" t="s">
        <v>801</v>
      </c>
      <c r="C418" s="312">
        <f>SUM(C419:C422)</f>
        <v>732</v>
      </c>
      <c r="D418" s="312">
        <f>SUM(D419:D422)</f>
        <v>495</v>
      </c>
      <c r="E418" s="313">
        <f t="shared" si="20"/>
        <v>-0.324</v>
      </c>
      <c r="F418" s="286" t="str">
        <f t="shared" si="21"/>
        <v>是</v>
      </c>
      <c r="G418" s="167" t="str">
        <f t="shared" si="22"/>
        <v>款</v>
      </c>
    </row>
    <row r="419" spans="1:7">
      <c r="A419" s="446" t="s">
        <v>802</v>
      </c>
      <c r="B419" s="315" t="s">
        <v>139</v>
      </c>
      <c r="C419" s="447">
        <v>513</v>
      </c>
      <c r="D419" s="322">
        <v>480</v>
      </c>
      <c r="E419" s="313">
        <f t="shared" si="20"/>
        <v>-0.064</v>
      </c>
      <c r="F419" s="286" t="str">
        <f t="shared" si="21"/>
        <v>是</v>
      </c>
      <c r="G419" s="167" t="str">
        <f t="shared" si="22"/>
        <v>项</v>
      </c>
    </row>
    <row r="420" spans="1:7">
      <c r="A420" s="446" t="s">
        <v>803</v>
      </c>
      <c r="B420" s="315" t="s">
        <v>141</v>
      </c>
      <c r="C420" s="447">
        <v>31</v>
      </c>
      <c r="D420" s="322">
        <v>15</v>
      </c>
      <c r="E420" s="313">
        <f t="shared" si="20"/>
        <v>-0.516</v>
      </c>
      <c r="F420" s="286" t="str">
        <f t="shared" si="21"/>
        <v>是</v>
      </c>
      <c r="G420" s="167" t="str">
        <f t="shared" si="22"/>
        <v>项</v>
      </c>
    </row>
    <row r="421" hidden="1" spans="1:7">
      <c r="A421" s="446" t="s">
        <v>804</v>
      </c>
      <c r="B421" s="315" t="s">
        <v>143</v>
      </c>
      <c r="C421" s="447">
        <v>0</v>
      </c>
      <c r="D421" s="322"/>
      <c r="E421" s="313" t="str">
        <f t="shared" si="20"/>
        <v/>
      </c>
      <c r="F421" s="286" t="str">
        <f t="shared" si="21"/>
        <v>否</v>
      </c>
      <c r="G421" s="167" t="str">
        <f t="shared" si="22"/>
        <v>项</v>
      </c>
    </row>
    <row r="422" spans="1:7">
      <c r="A422" s="446" t="s">
        <v>805</v>
      </c>
      <c r="B422" s="315" t="s">
        <v>806</v>
      </c>
      <c r="C422" s="447">
        <v>188</v>
      </c>
      <c r="D422" s="322"/>
      <c r="E422" s="313">
        <f t="shared" si="20"/>
        <v>-1</v>
      </c>
      <c r="F422" s="286" t="str">
        <f t="shared" si="21"/>
        <v>是</v>
      </c>
      <c r="G422" s="167" t="str">
        <f t="shared" si="22"/>
        <v>项</v>
      </c>
    </row>
    <row r="423" hidden="1" spans="1:7">
      <c r="A423" s="445" t="s">
        <v>807</v>
      </c>
      <c r="B423" s="311" t="s">
        <v>808</v>
      </c>
      <c r="C423" s="312"/>
      <c r="D423" s="312"/>
      <c r="E423" s="313" t="str">
        <f t="shared" si="20"/>
        <v/>
      </c>
      <c r="F423" s="286" t="str">
        <f t="shared" si="21"/>
        <v>否</v>
      </c>
      <c r="G423" s="167" t="str">
        <f t="shared" si="22"/>
        <v>款</v>
      </c>
    </row>
    <row r="424" hidden="1" spans="1:7">
      <c r="A424" s="446" t="s">
        <v>809</v>
      </c>
      <c r="B424" s="315" t="s">
        <v>810</v>
      </c>
      <c r="C424" s="322"/>
      <c r="D424" s="322"/>
      <c r="E424" s="313" t="str">
        <f t="shared" si="20"/>
        <v/>
      </c>
      <c r="F424" s="286" t="str">
        <f t="shared" si="21"/>
        <v>否</v>
      </c>
      <c r="G424" s="167" t="str">
        <f t="shared" si="22"/>
        <v>项</v>
      </c>
    </row>
    <row r="425" hidden="1" spans="1:7">
      <c r="A425" s="446" t="s">
        <v>811</v>
      </c>
      <c r="B425" s="315" t="s">
        <v>812</v>
      </c>
      <c r="C425" s="322">
        <v>0</v>
      </c>
      <c r="D425" s="322">
        <v>0</v>
      </c>
      <c r="E425" s="313" t="str">
        <f t="shared" si="20"/>
        <v/>
      </c>
      <c r="F425" s="286" t="str">
        <f t="shared" si="21"/>
        <v>否</v>
      </c>
      <c r="G425" s="167" t="str">
        <f t="shared" si="22"/>
        <v>项</v>
      </c>
    </row>
    <row r="426" hidden="1" spans="1:7">
      <c r="A426" s="446" t="s">
        <v>813</v>
      </c>
      <c r="B426" s="315" t="s">
        <v>814</v>
      </c>
      <c r="C426" s="322">
        <v>0</v>
      </c>
      <c r="D426" s="322">
        <v>0</v>
      </c>
      <c r="E426" s="313" t="str">
        <f t="shared" si="20"/>
        <v/>
      </c>
      <c r="F426" s="286" t="str">
        <f t="shared" si="21"/>
        <v>否</v>
      </c>
      <c r="G426" s="167" t="str">
        <f t="shared" si="22"/>
        <v>项</v>
      </c>
    </row>
    <row r="427" hidden="1" spans="1:7">
      <c r="A427" s="446" t="s">
        <v>815</v>
      </c>
      <c r="B427" s="315" t="s">
        <v>816</v>
      </c>
      <c r="C427" s="322">
        <v>0</v>
      </c>
      <c r="D427" s="322">
        <v>0</v>
      </c>
      <c r="E427" s="313" t="str">
        <f t="shared" si="20"/>
        <v/>
      </c>
      <c r="F427" s="286" t="str">
        <f t="shared" si="21"/>
        <v>否</v>
      </c>
      <c r="G427" s="167" t="str">
        <f t="shared" si="22"/>
        <v>项</v>
      </c>
    </row>
    <row r="428" hidden="1" spans="1:7">
      <c r="A428" s="446" t="s">
        <v>817</v>
      </c>
      <c r="B428" s="315" t="s">
        <v>818</v>
      </c>
      <c r="C428" s="322"/>
      <c r="D428" s="322"/>
      <c r="E428" s="313" t="str">
        <f t="shared" si="20"/>
        <v/>
      </c>
      <c r="F428" s="286" t="str">
        <f t="shared" si="21"/>
        <v>否</v>
      </c>
      <c r="G428" s="167" t="str">
        <f t="shared" si="22"/>
        <v>项</v>
      </c>
    </row>
    <row r="429" hidden="1" spans="1:7">
      <c r="A429" s="446" t="s">
        <v>819</v>
      </c>
      <c r="B429" s="315" t="s">
        <v>820</v>
      </c>
      <c r="C429" s="322">
        <v>0</v>
      </c>
      <c r="D429" s="322">
        <v>0</v>
      </c>
      <c r="E429" s="313" t="str">
        <f t="shared" si="20"/>
        <v/>
      </c>
      <c r="F429" s="286" t="str">
        <f t="shared" si="21"/>
        <v>否</v>
      </c>
      <c r="G429" s="167" t="str">
        <f t="shared" si="22"/>
        <v>项</v>
      </c>
    </row>
    <row r="430" hidden="1" spans="1:7">
      <c r="A430" s="450">
        <v>2060208</v>
      </c>
      <c r="B430" s="455" t="s">
        <v>821</v>
      </c>
      <c r="C430" s="322">
        <v>0</v>
      </c>
      <c r="D430" s="322">
        <v>0</v>
      </c>
      <c r="E430" s="313" t="str">
        <f t="shared" si="20"/>
        <v/>
      </c>
      <c r="F430" s="286" t="str">
        <f t="shared" si="21"/>
        <v>否</v>
      </c>
      <c r="G430" s="167" t="str">
        <f t="shared" si="22"/>
        <v>项</v>
      </c>
    </row>
    <row r="431" hidden="1" spans="1:7">
      <c r="A431" s="446" t="s">
        <v>822</v>
      </c>
      <c r="B431" s="315" t="s">
        <v>823</v>
      </c>
      <c r="C431" s="322"/>
      <c r="D431" s="322"/>
      <c r="E431" s="313" t="str">
        <f t="shared" si="20"/>
        <v/>
      </c>
      <c r="F431" s="286" t="str">
        <f t="shared" si="21"/>
        <v>否</v>
      </c>
      <c r="G431" s="167" t="str">
        <f t="shared" si="22"/>
        <v>项</v>
      </c>
    </row>
    <row r="432" hidden="1" spans="1:7">
      <c r="A432" s="445" t="s">
        <v>824</v>
      </c>
      <c r="B432" s="311" t="s">
        <v>825</v>
      </c>
      <c r="C432" s="312"/>
      <c r="D432" s="312"/>
      <c r="E432" s="313" t="str">
        <f t="shared" si="20"/>
        <v/>
      </c>
      <c r="F432" s="286" t="str">
        <f t="shared" si="21"/>
        <v>否</v>
      </c>
      <c r="G432" s="167" t="str">
        <f t="shared" si="22"/>
        <v>款</v>
      </c>
    </row>
    <row r="433" hidden="1" spans="1:7">
      <c r="A433" s="446" t="s">
        <v>826</v>
      </c>
      <c r="B433" s="315" t="s">
        <v>810</v>
      </c>
      <c r="C433" s="322"/>
      <c r="D433" s="322"/>
      <c r="E433" s="313" t="str">
        <f t="shared" si="20"/>
        <v/>
      </c>
      <c r="F433" s="286" t="str">
        <f t="shared" si="21"/>
        <v>否</v>
      </c>
      <c r="G433" s="167" t="str">
        <f t="shared" si="22"/>
        <v>项</v>
      </c>
    </row>
    <row r="434" hidden="1" spans="1:7">
      <c r="A434" s="446" t="s">
        <v>827</v>
      </c>
      <c r="B434" s="315" t="s">
        <v>828</v>
      </c>
      <c r="C434" s="322"/>
      <c r="D434" s="322"/>
      <c r="E434" s="313" t="str">
        <f t="shared" si="20"/>
        <v/>
      </c>
      <c r="F434" s="286" t="str">
        <f t="shared" si="21"/>
        <v>否</v>
      </c>
      <c r="G434" s="167" t="str">
        <f t="shared" si="22"/>
        <v>项</v>
      </c>
    </row>
    <row r="435" hidden="1" spans="1:7">
      <c r="A435" s="446" t="s">
        <v>829</v>
      </c>
      <c r="B435" s="315" t="s">
        <v>830</v>
      </c>
      <c r="C435" s="322">
        <v>0</v>
      </c>
      <c r="D435" s="322">
        <v>0</v>
      </c>
      <c r="E435" s="313" t="str">
        <f t="shared" si="20"/>
        <v/>
      </c>
      <c r="F435" s="286" t="str">
        <f t="shared" si="21"/>
        <v>否</v>
      </c>
      <c r="G435" s="167" t="str">
        <f t="shared" si="22"/>
        <v>项</v>
      </c>
    </row>
    <row r="436" hidden="1" spans="1:7">
      <c r="A436" s="446" t="s">
        <v>831</v>
      </c>
      <c r="B436" s="315" t="s">
        <v>832</v>
      </c>
      <c r="C436" s="322">
        <v>0</v>
      </c>
      <c r="D436" s="322">
        <v>0</v>
      </c>
      <c r="E436" s="313" t="str">
        <f t="shared" si="20"/>
        <v/>
      </c>
      <c r="F436" s="286" t="str">
        <f t="shared" si="21"/>
        <v>否</v>
      </c>
      <c r="G436" s="167" t="str">
        <f t="shared" si="22"/>
        <v>项</v>
      </c>
    </row>
    <row r="437" hidden="1" spans="1:7">
      <c r="A437" s="446" t="s">
        <v>833</v>
      </c>
      <c r="B437" s="315" t="s">
        <v>834</v>
      </c>
      <c r="C437" s="322">
        <v>0</v>
      </c>
      <c r="D437" s="322">
        <v>0</v>
      </c>
      <c r="E437" s="313" t="str">
        <f t="shared" si="20"/>
        <v/>
      </c>
      <c r="F437" s="286" t="str">
        <f t="shared" si="21"/>
        <v>否</v>
      </c>
      <c r="G437" s="167" t="str">
        <f t="shared" si="22"/>
        <v>项</v>
      </c>
    </row>
    <row r="438" spans="1:7">
      <c r="A438" s="445" t="s">
        <v>835</v>
      </c>
      <c r="B438" s="311" t="s">
        <v>836</v>
      </c>
      <c r="C438" s="312">
        <f>SUM(C439:C442)</f>
        <v>1303</v>
      </c>
      <c r="D438" s="312">
        <f>SUM(D439:D442)</f>
        <v>158</v>
      </c>
      <c r="E438" s="313">
        <f t="shared" si="20"/>
        <v>-0.879</v>
      </c>
      <c r="F438" s="286" t="str">
        <f t="shared" si="21"/>
        <v>是</v>
      </c>
      <c r="G438" s="167" t="str">
        <f t="shared" si="22"/>
        <v>款</v>
      </c>
    </row>
    <row r="439" hidden="1" spans="1:7">
      <c r="A439" s="446" t="s">
        <v>837</v>
      </c>
      <c r="B439" s="315" t="s">
        <v>810</v>
      </c>
      <c r="C439" s="447">
        <v>0</v>
      </c>
      <c r="D439" s="322"/>
      <c r="E439" s="313" t="str">
        <f t="shared" si="20"/>
        <v/>
      </c>
      <c r="F439" s="286" t="str">
        <f t="shared" si="21"/>
        <v>否</v>
      </c>
      <c r="G439" s="167" t="str">
        <f t="shared" si="22"/>
        <v>项</v>
      </c>
    </row>
    <row r="440" spans="1:7">
      <c r="A440" s="446" t="s">
        <v>838</v>
      </c>
      <c r="B440" s="315" t="s">
        <v>839</v>
      </c>
      <c r="C440" s="447">
        <v>289</v>
      </c>
      <c r="D440" s="322">
        <v>158</v>
      </c>
      <c r="E440" s="313">
        <f t="shared" si="20"/>
        <v>-0.453</v>
      </c>
      <c r="F440" s="286" t="str">
        <f t="shared" si="21"/>
        <v>是</v>
      </c>
      <c r="G440" s="167" t="str">
        <f t="shared" si="22"/>
        <v>项</v>
      </c>
    </row>
    <row r="441" hidden="1" spans="1:7">
      <c r="A441" s="456">
        <v>2060405</v>
      </c>
      <c r="B441" s="315" t="s">
        <v>840</v>
      </c>
      <c r="C441" s="447">
        <v>0</v>
      </c>
      <c r="D441" s="322"/>
      <c r="E441" s="313" t="str">
        <f t="shared" si="20"/>
        <v/>
      </c>
      <c r="F441" s="286" t="str">
        <f t="shared" si="21"/>
        <v>否</v>
      </c>
      <c r="G441" s="167" t="str">
        <f t="shared" si="22"/>
        <v>项</v>
      </c>
    </row>
    <row r="442" spans="1:7">
      <c r="A442" s="446" t="s">
        <v>841</v>
      </c>
      <c r="B442" s="315" t="s">
        <v>842</v>
      </c>
      <c r="C442" s="447">
        <v>1014</v>
      </c>
      <c r="D442" s="322"/>
      <c r="E442" s="313">
        <f t="shared" si="20"/>
        <v>-1</v>
      </c>
      <c r="F442" s="286" t="str">
        <f t="shared" si="21"/>
        <v>是</v>
      </c>
      <c r="G442" s="167" t="str">
        <f t="shared" si="22"/>
        <v>项</v>
      </c>
    </row>
    <row r="443" hidden="1" spans="1:7">
      <c r="A443" s="445" t="s">
        <v>843</v>
      </c>
      <c r="B443" s="311" t="s">
        <v>844</v>
      </c>
      <c r="C443" s="312">
        <f>SUM(C444:C447)</f>
        <v>0</v>
      </c>
      <c r="D443" s="312"/>
      <c r="E443" s="313" t="str">
        <f t="shared" si="20"/>
        <v/>
      </c>
      <c r="F443" s="286" t="str">
        <f t="shared" si="21"/>
        <v>否</v>
      </c>
      <c r="G443" s="167" t="str">
        <f t="shared" si="22"/>
        <v>款</v>
      </c>
    </row>
    <row r="444" hidden="1" spans="1:7">
      <c r="A444" s="446" t="s">
        <v>845</v>
      </c>
      <c r="B444" s="315" t="s">
        <v>810</v>
      </c>
      <c r="C444" s="322"/>
      <c r="D444" s="322"/>
      <c r="E444" s="313" t="str">
        <f t="shared" si="20"/>
        <v/>
      </c>
      <c r="F444" s="286" t="str">
        <f t="shared" si="21"/>
        <v>否</v>
      </c>
      <c r="G444" s="167" t="str">
        <f t="shared" si="22"/>
        <v>项</v>
      </c>
    </row>
    <row r="445" hidden="1" spans="1:7">
      <c r="A445" s="446" t="s">
        <v>846</v>
      </c>
      <c r="B445" s="315" t="s">
        <v>847</v>
      </c>
      <c r="C445" s="322">
        <v>0</v>
      </c>
      <c r="D445" s="322">
        <v>0</v>
      </c>
      <c r="E445" s="313" t="str">
        <f t="shared" si="20"/>
        <v/>
      </c>
      <c r="F445" s="286" t="str">
        <f t="shared" si="21"/>
        <v>否</v>
      </c>
      <c r="G445" s="167" t="str">
        <f t="shared" si="22"/>
        <v>项</v>
      </c>
    </row>
    <row r="446" hidden="1" spans="1:7">
      <c r="A446" s="446" t="s">
        <v>848</v>
      </c>
      <c r="B446" s="315" t="s">
        <v>849</v>
      </c>
      <c r="C446" s="322"/>
      <c r="D446" s="322"/>
      <c r="E446" s="313" t="str">
        <f t="shared" si="20"/>
        <v/>
      </c>
      <c r="F446" s="286" t="str">
        <f t="shared" si="21"/>
        <v>否</v>
      </c>
      <c r="G446" s="167" t="str">
        <f t="shared" si="22"/>
        <v>项</v>
      </c>
    </row>
    <row r="447" hidden="1" spans="1:7">
      <c r="A447" s="446" t="s">
        <v>850</v>
      </c>
      <c r="B447" s="315" t="s">
        <v>851</v>
      </c>
      <c r="C447" s="322"/>
      <c r="D447" s="322"/>
      <c r="E447" s="313" t="str">
        <f t="shared" si="20"/>
        <v/>
      </c>
      <c r="F447" s="286" t="str">
        <f t="shared" si="21"/>
        <v>否</v>
      </c>
      <c r="G447" s="167" t="str">
        <f t="shared" si="22"/>
        <v>项</v>
      </c>
    </row>
    <row r="448" hidden="1" spans="1:7">
      <c r="A448" s="445" t="s">
        <v>852</v>
      </c>
      <c r="B448" s="311" t="s">
        <v>853</v>
      </c>
      <c r="C448" s="312"/>
      <c r="D448" s="312"/>
      <c r="E448" s="313" t="str">
        <f t="shared" si="20"/>
        <v/>
      </c>
      <c r="F448" s="286" t="str">
        <f t="shared" si="21"/>
        <v>否</v>
      </c>
      <c r="G448" s="167" t="str">
        <f t="shared" si="22"/>
        <v>款</v>
      </c>
    </row>
    <row r="449" hidden="1" spans="1:7">
      <c r="A449" s="446" t="s">
        <v>854</v>
      </c>
      <c r="B449" s="315" t="s">
        <v>855</v>
      </c>
      <c r="C449" s="322"/>
      <c r="D449" s="322"/>
      <c r="E449" s="313" t="str">
        <f t="shared" si="20"/>
        <v/>
      </c>
      <c r="F449" s="286" t="str">
        <f t="shared" si="21"/>
        <v>否</v>
      </c>
      <c r="G449" s="167" t="str">
        <f t="shared" si="22"/>
        <v>项</v>
      </c>
    </row>
    <row r="450" hidden="1" spans="1:7">
      <c r="A450" s="446" t="s">
        <v>856</v>
      </c>
      <c r="B450" s="315" t="s">
        <v>857</v>
      </c>
      <c r="C450" s="322"/>
      <c r="D450" s="322"/>
      <c r="E450" s="313" t="str">
        <f t="shared" si="20"/>
        <v/>
      </c>
      <c r="F450" s="286" t="str">
        <f t="shared" si="21"/>
        <v>否</v>
      </c>
      <c r="G450" s="167" t="str">
        <f t="shared" si="22"/>
        <v>项</v>
      </c>
    </row>
    <row r="451" hidden="1" spans="1:7">
      <c r="A451" s="446" t="s">
        <v>858</v>
      </c>
      <c r="B451" s="315" t="s">
        <v>859</v>
      </c>
      <c r="C451" s="322">
        <v>0</v>
      </c>
      <c r="D451" s="322">
        <v>0</v>
      </c>
      <c r="E451" s="313" t="str">
        <f t="shared" si="20"/>
        <v/>
      </c>
      <c r="F451" s="286" t="str">
        <f t="shared" si="21"/>
        <v>否</v>
      </c>
      <c r="G451" s="167" t="str">
        <f t="shared" si="22"/>
        <v>项</v>
      </c>
    </row>
    <row r="452" hidden="1" spans="1:7">
      <c r="A452" s="446" t="s">
        <v>860</v>
      </c>
      <c r="B452" s="315" t="s">
        <v>861</v>
      </c>
      <c r="C452" s="322"/>
      <c r="D452" s="322"/>
      <c r="E452" s="313" t="str">
        <f t="shared" ref="E452:E515" si="23">IF(C452&gt;0,D452/C452-1,IF(C452&lt;0,-(D452/C452-1),""))</f>
        <v/>
      </c>
      <c r="F452" s="286" t="str">
        <f t="shared" ref="F452:F515" si="24">IF(LEN(A452)=3,"是",IF(B452&lt;&gt;"",IF(SUM(C452:D452)&lt;&gt;0,"是","否"),"是"))</f>
        <v>否</v>
      </c>
      <c r="G452" s="167" t="str">
        <f t="shared" ref="G452:G515" si="25">IF(LEN(A452)=3,"类",IF(LEN(A452)=5,"款","项"))</f>
        <v>项</v>
      </c>
    </row>
    <row r="453" spans="1:7">
      <c r="A453" s="445" t="s">
        <v>862</v>
      </c>
      <c r="B453" s="311" t="s">
        <v>863</v>
      </c>
      <c r="C453" s="312">
        <f>SUM(C454:C459)</f>
        <v>415</v>
      </c>
      <c r="D453" s="312">
        <f>SUM(D454:D459)</f>
        <v>131</v>
      </c>
      <c r="E453" s="313">
        <f t="shared" si="23"/>
        <v>-0.684</v>
      </c>
      <c r="F453" s="286" t="str">
        <f t="shared" si="24"/>
        <v>是</v>
      </c>
      <c r="G453" s="167" t="str">
        <f t="shared" si="25"/>
        <v>款</v>
      </c>
    </row>
    <row r="454" spans="1:7">
      <c r="A454" s="446" t="s">
        <v>864</v>
      </c>
      <c r="B454" s="315" t="s">
        <v>810</v>
      </c>
      <c r="C454" s="447">
        <v>86</v>
      </c>
      <c r="D454" s="322">
        <v>120</v>
      </c>
      <c r="E454" s="313">
        <f t="shared" si="23"/>
        <v>0.395</v>
      </c>
      <c r="F454" s="286" t="str">
        <f t="shared" si="24"/>
        <v>是</v>
      </c>
      <c r="G454" s="167" t="str">
        <f t="shared" si="25"/>
        <v>项</v>
      </c>
    </row>
    <row r="455" spans="1:7">
      <c r="A455" s="446" t="s">
        <v>865</v>
      </c>
      <c r="B455" s="315" t="s">
        <v>866</v>
      </c>
      <c r="C455" s="447">
        <v>178</v>
      </c>
      <c r="D455" s="322">
        <v>9</v>
      </c>
      <c r="E455" s="313">
        <f t="shared" si="23"/>
        <v>-0.949</v>
      </c>
      <c r="F455" s="286" t="str">
        <f t="shared" si="24"/>
        <v>是</v>
      </c>
      <c r="G455" s="167" t="str">
        <f t="shared" si="25"/>
        <v>项</v>
      </c>
    </row>
    <row r="456" hidden="1" spans="1:7">
      <c r="A456" s="446" t="s">
        <v>867</v>
      </c>
      <c r="B456" s="315" t="s">
        <v>868</v>
      </c>
      <c r="C456" s="447">
        <v>0</v>
      </c>
      <c r="D456" s="322"/>
      <c r="E456" s="313" t="str">
        <f t="shared" si="23"/>
        <v/>
      </c>
      <c r="F456" s="286" t="str">
        <f t="shared" si="24"/>
        <v>否</v>
      </c>
      <c r="G456" s="167" t="str">
        <f t="shared" si="25"/>
        <v>项</v>
      </c>
    </row>
    <row r="457" hidden="1" spans="1:7">
      <c r="A457" s="446" t="s">
        <v>869</v>
      </c>
      <c r="B457" s="315" t="s">
        <v>870</v>
      </c>
      <c r="C457" s="447">
        <v>0</v>
      </c>
      <c r="D457" s="322"/>
      <c r="E457" s="313" t="str">
        <f t="shared" si="23"/>
        <v/>
      </c>
      <c r="F457" s="286" t="str">
        <f t="shared" si="24"/>
        <v>否</v>
      </c>
      <c r="G457" s="167" t="str">
        <f t="shared" si="25"/>
        <v>项</v>
      </c>
    </row>
    <row r="458" hidden="1" spans="1:7">
      <c r="A458" s="446" t="s">
        <v>871</v>
      </c>
      <c r="B458" s="315" t="s">
        <v>872</v>
      </c>
      <c r="C458" s="447">
        <v>0</v>
      </c>
      <c r="D458" s="322">
        <v>0</v>
      </c>
      <c r="E458" s="313" t="str">
        <f t="shared" si="23"/>
        <v/>
      </c>
      <c r="F458" s="286" t="str">
        <f t="shared" si="24"/>
        <v>否</v>
      </c>
      <c r="G458" s="167" t="str">
        <f t="shared" si="25"/>
        <v>项</v>
      </c>
    </row>
    <row r="459" spans="1:7">
      <c r="A459" s="446" t="s">
        <v>873</v>
      </c>
      <c r="B459" s="315" t="s">
        <v>874</v>
      </c>
      <c r="C459" s="447">
        <v>151</v>
      </c>
      <c r="D459" s="322">
        <v>2</v>
      </c>
      <c r="E459" s="313">
        <f t="shared" si="23"/>
        <v>-0.987</v>
      </c>
      <c r="F459" s="286" t="str">
        <f t="shared" si="24"/>
        <v>是</v>
      </c>
      <c r="G459" s="167" t="str">
        <f t="shared" si="25"/>
        <v>项</v>
      </c>
    </row>
    <row r="460" hidden="1" spans="1:7">
      <c r="A460" s="445" t="s">
        <v>875</v>
      </c>
      <c r="B460" s="311" t="s">
        <v>876</v>
      </c>
      <c r="C460" s="312"/>
      <c r="D460" s="312"/>
      <c r="E460" s="313" t="str">
        <f t="shared" si="23"/>
        <v/>
      </c>
      <c r="F460" s="286" t="str">
        <f t="shared" si="24"/>
        <v>否</v>
      </c>
      <c r="G460" s="167" t="str">
        <f t="shared" si="25"/>
        <v>款</v>
      </c>
    </row>
    <row r="461" hidden="1" spans="1:7">
      <c r="A461" s="446" t="s">
        <v>877</v>
      </c>
      <c r="B461" s="315" t="s">
        <v>878</v>
      </c>
      <c r="C461" s="322"/>
      <c r="D461" s="322"/>
      <c r="E461" s="313" t="str">
        <f t="shared" si="23"/>
        <v/>
      </c>
      <c r="F461" s="286" t="str">
        <f t="shared" si="24"/>
        <v>否</v>
      </c>
      <c r="G461" s="167" t="str">
        <f t="shared" si="25"/>
        <v>项</v>
      </c>
    </row>
    <row r="462" hidden="1" spans="1:7">
      <c r="A462" s="446" t="s">
        <v>879</v>
      </c>
      <c r="B462" s="315" t="s">
        <v>880</v>
      </c>
      <c r="C462" s="322"/>
      <c r="D462" s="322"/>
      <c r="E462" s="313" t="str">
        <f t="shared" si="23"/>
        <v/>
      </c>
      <c r="F462" s="286" t="str">
        <f t="shared" si="24"/>
        <v>否</v>
      </c>
      <c r="G462" s="167" t="str">
        <f t="shared" si="25"/>
        <v>项</v>
      </c>
    </row>
    <row r="463" hidden="1" spans="1:7">
      <c r="A463" s="446" t="s">
        <v>881</v>
      </c>
      <c r="B463" s="315" t="s">
        <v>882</v>
      </c>
      <c r="C463" s="322">
        <v>0</v>
      </c>
      <c r="D463" s="322">
        <v>0</v>
      </c>
      <c r="E463" s="313" t="str">
        <f t="shared" si="23"/>
        <v/>
      </c>
      <c r="F463" s="286" t="str">
        <f t="shared" si="24"/>
        <v>否</v>
      </c>
      <c r="G463" s="167" t="str">
        <f t="shared" si="25"/>
        <v>项</v>
      </c>
    </row>
    <row r="464" hidden="1" spans="1:7">
      <c r="A464" s="445" t="s">
        <v>883</v>
      </c>
      <c r="B464" s="311" t="s">
        <v>884</v>
      </c>
      <c r="C464" s="312"/>
      <c r="D464" s="312"/>
      <c r="E464" s="313" t="str">
        <f t="shared" si="23"/>
        <v/>
      </c>
      <c r="F464" s="286" t="str">
        <f t="shared" si="24"/>
        <v>否</v>
      </c>
      <c r="G464" s="167" t="str">
        <f t="shared" si="25"/>
        <v>款</v>
      </c>
    </row>
    <row r="465" hidden="1" spans="1:7">
      <c r="A465" s="446" t="s">
        <v>885</v>
      </c>
      <c r="B465" s="315" t="s">
        <v>886</v>
      </c>
      <c r="C465" s="322"/>
      <c r="D465" s="322"/>
      <c r="E465" s="313" t="str">
        <f t="shared" si="23"/>
        <v/>
      </c>
      <c r="F465" s="286" t="str">
        <f t="shared" si="24"/>
        <v>否</v>
      </c>
      <c r="G465" s="167" t="str">
        <f t="shared" si="25"/>
        <v>项</v>
      </c>
    </row>
    <row r="466" hidden="1" spans="1:7">
      <c r="A466" s="446" t="s">
        <v>887</v>
      </c>
      <c r="B466" s="315" t="s">
        <v>888</v>
      </c>
      <c r="C466" s="322"/>
      <c r="D466" s="322"/>
      <c r="E466" s="313" t="str">
        <f t="shared" si="23"/>
        <v/>
      </c>
      <c r="F466" s="286" t="str">
        <f t="shared" si="24"/>
        <v>否</v>
      </c>
      <c r="G466" s="167" t="str">
        <f t="shared" si="25"/>
        <v>项</v>
      </c>
    </row>
    <row r="467" hidden="1" spans="1:7">
      <c r="A467" s="446" t="s">
        <v>889</v>
      </c>
      <c r="B467" s="315" t="s">
        <v>890</v>
      </c>
      <c r="C467" s="322">
        <v>0</v>
      </c>
      <c r="D467" s="322">
        <v>0</v>
      </c>
      <c r="E467" s="313" t="str">
        <f t="shared" si="23"/>
        <v/>
      </c>
      <c r="F467" s="286" t="str">
        <f t="shared" si="24"/>
        <v>否</v>
      </c>
      <c r="G467" s="167" t="str">
        <f t="shared" si="25"/>
        <v>项</v>
      </c>
    </row>
    <row r="468" spans="1:7">
      <c r="A468" s="445" t="s">
        <v>891</v>
      </c>
      <c r="B468" s="311" t="s">
        <v>892</v>
      </c>
      <c r="C468" s="312">
        <f>SUM(C469:C472)</f>
        <v>20</v>
      </c>
      <c r="D468" s="312"/>
      <c r="E468" s="313">
        <f t="shared" si="23"/>
        <v>-1</v>
      </c>
      <c r="F468" s="286" t="str">
        <f t="shared" si="24"/>
        <v>是</v>
      </c>
      <c r="G468" s="167" t="str">
        <f t="shared" si="25"/>
        <v>款</v>
      </c>
    </row>
    <row r="469" hidden="1" spans="1:7">
      <c r="A469" s="446" t="s">
        <v>893</v>
      </c>
      <c r="B469" s="315" t="s">
        <v>894</v>
      </c>
      <c r="C469" s="447">
        <v>0</v>
      </c>
      <c r="D469" s="322"/>
      <c r="E469" s="313" t="str">
        <f t="shared" si="23"/>
        <v/>
      </c>
      <c r="F469" s="286" t="str">
        <f t="shared" si="24"/>
        <v>否</v>
      </c>
      <c r="G469" s="167" t="str">
        <f t="shared" si="25"/>
        <v>项</v>
      </c>
    </row>
    <row r="470" hidden="1" spans="1:7">
      <c r="A470" s="446" t="s">
        <v>895</v>
      </c>
      <c r="B470" s="315" t="s">
        <v>896</v>
      </c>
      <c r="C470" s="447">
        <v>0</v>
      </c>
      <c r="D470" s="322">
        <v>0</v>
      </c>
      <c r="E470" s="313" t="str">
        <f t="shared" si="23"/>
        <v/>
      </c>
      <c r="F470" s="286" t="str">
        <f t="shared" si="24"/>
        <v>否</v>
      </c>
      <c r="G470" s="167" t="str">
        <f t="shared" si="25"/>
        <v>项</v>
      </c>
    </row>
    <row r="471" hidden="1" spans="1:7">
      <c r="A471" s="446" t="s">
        <v>897</v>
      </c>
      <c r="B471" s="315" t="s">
        <v>898</v>
      </c>
      <c r="C471" s="447">
        <v>0</v>
      </c>
      <c r="D471" s="322"/>
      <c r="E471" s="313" t="str">
        <f t="shared" si="23"/>
        <v/>
      </c>
      <c r="F471" s="286" t="str">
        <f t="shared" si="24"/>
        <v>否</v>
      </c>
      <c r="G471" s="167" t="str">
        <f t="shared" si="25"/>
        <v>项</v>
      </c>
    </row>
    <row r="472" spans="1:7">
      <c r="A472" s="446" t="s">
        <v>899</v>
      </c>
      <c r="B472" s="315" t="s">
        <v>900</v>
      </c>
      <c r="C472" s="447">
        <v>20</v>
      </c>
      <c r="D472" s="322"/>
      <c r="E472" s="313">
        <f t="shared" si="23"/>
        <v>-1</v>
      </c>
      <c r="F472" s="286" t="str">
        <f t="shared" si="24"/>
        <v>是</v>
      </c>
      <c r="G472" s="167" t="str">
        <f t="shared" si="25"/>
        <v>项</v>
      </c>
    </row>
    <row r="473" spans="1:7">
      <c r="A473" s="445" t="s">
        <v>81</v>
      </c>
      <c r="B473" s="311" t="s">
        <v>82</v>
      </c>
      <c r="C473" s="312">
        <f>C474+C490+C498+C509+C518+C528</f>
        <v>6901</v>
      </c>
      <c r="D473" s="312">
        <f>D474+D490+D498+D509+D518+D528</f>
        <v>3157</v>
      </c>
      <c r="E473" s="313">
        <f t="shared" si="23"/>
        <v>-0.543</v>
      </c>
      <c r="F473" s="286" t="str">
        <f t="shared" si="24"/>
        <v>是</v>
      </c>
      <c r="G473" s="167" t="str">
        <f t="shared" si="25"/>
        <v>类</v>
      </c>
    </row>
    <row r="474" spans="1:7">
      <c r="A474" s="445" t="s">
        <v>901</v>
      </c>
      <c r="B474" s="311" t="s">
        <v>902</v>
      </c>
      <c r="C474" s="312">
        <f>SUM(C475:C489)</f>
        <v>4964</v>
      </c>
      <c r="D474" s="312">
        <f>SUM(D475:D489)</f>
        <v>2028</v>
      </c>
      <c r="E474" s="313">
        <f t="shared" si="23"/>
        <v>-0.591</v>
      </c>
      <c r="F474" s="286" t="str">
        <f t="shared" si="24"/>
        <v>是</v>
      </c>
      <c r="G474" s="167" t="str">
        <f t="shared" si="25"/>
        <v>款</v>
      </c>
    </row>
    <row r="475" spans="1:7">
      <c r="A475" s="446" t="s">
        <v>903</v>
      </c>
      <c r="B475" s="315" t="s">
        <v>139</v>
      </c>
      <c r="C475" s="447">
        <v>1289</v>
      </c>
      <c r="D475" s="322">
        <v>634</v>
      </c>
      <c r="E475" s="313">
        <f t="shared" si="23"/>
        <v>-0.508</v>
      </c>
      <c r="F475" s="286" t="str">
        <f t="shared" si="24"/>
        <v>是</v>
      </c>
      <c r="G475" s="167" t="str">
        <f t="shared" si="25"/>
        <v>项</v>
      </c>
    </row>
    <row r="476" spans="1:7">
      <c r="A476" s="446" t="s">
        <v>904</v>
      </c>
      <c r="B476" s="315" t="s">
        <v>141</v>
      </c>
      <c r="C476" s="447">
        <v>5</v>
      </c>
      <c r="D476" s="322">
        <v>10</v>
      </c>
      <c r="E476" s="313">
        <f t="shared" si="23"/>
        <v>1</v>
      </c>
      <c r="F476" s="286" t="str">
        <f t="shared" si="24"/>
        <v>是</v>
      </c>
      <c r="G476" s="167" t="str">
        <f t="shared" si="25"/>
        <v>项</v>
      </c>
    </row>
    <row r="477" hidden="1" spans="1:7">
      <c r="A477" s="446" t="s">
        <v>905</v>
      </c>
      <c r="B477" s="315" t="s">
        <v>143</v>
      </c>
      <c r="C477" s="447">
        <v>0</v>
      </c>
      <c r="D477" s="322"/>
      <c r="E477" s="313" t="str">
        <f t="shared" si="23"/>
        <v/>
      </c>
      <c r="F477" s="286" t="str">
        <f t="shared" si="24"/>
        <v>否</v>
      </c>
      <c r="G477" s="167" t="str">
        <f t="shared" si="25"/>
        <v>项</v>
      </c>
    </row>
    <row r="478" spans="1:7">
      <c r="A478" s="446" t="s">
        <v>906</v>
      </c>
      <c r="B478" s="315" t="s">
        <v>907</v>
      </c>
      <c r="C478" s="447">
        <v>342</v>
      </c>
      <c r="D478" s="322">
        <v>386</v>
      </c>
      <c r="E478" s="313">
        <f t="shared" si="23"/>
        <v>0.129</v>
      </c>
      <c r="F478" s="286" t="str">
        <f t="shared" si="24"/>
        <v>是</v>
      </c>
      <c r="G478" s="167" t="str">
        <f t="shared" si="25"/>
        <v>项</v>
      </c>
    </row>
    <row r="479" hidden="1" spans="1:7">
      <c r="A479" s="446" t="s">
        <v>908</v>
      </c>
      <c r="B479" s="315" t="s">
        <v>909</v>
      </c>
      <c r="C479" s="447">
        <v>0</v>
      </c>
      <c r="D479" s="322"/>
      <c r="E479" s="313" t="str">
        <f t="shared" si="23"/>
        <v/>
      </c>
      <c r="F479" s="286" t="str">
        <f t="shared" si="24"/>
        <v>否</v>
      </c>
      <c r="G479" s="167" t="str">
        <f t="shared" si="25"/>
        <v>项</v>
      </c>
    </row>
    <row r="480" hidden="1" spans="1:7">
      <c r="A480" s="446" t="s">
        <v>910</v>
      </c>
      <c r="B480" s="315" t="s">
        <v>911</v>
      </c>
      <c r="C480" s="447">
        <v>0</v>
      </c>
      <c r="D480" s="322">
        <v>0</v>
      </c>
      <c r="E480" s="313" t="str">
        <f t="shared" si="23"/>
        <v/>
      </c>
      <c r="F480" s="286" t="str">
        <f t="shared" si="24"/>
        <v>否</v>
      </c>
      <c r="G480" s="167" t="str">
        <f t="shared" si="25"/>
        <v>项</v>
      </c>
    </row>
    <row r="481" spans="1:7">
      <c r="A481" s="446" t="s">
        <v>912</v>
      </c>
      <c r="B481" s="315" t="s">
        <v>913</v>
      </c>
      <c r="C481" s="447">
        <v>426</v>
      </c>
      <c r="D481" s="322">
        <v>421</v>
      </c>
      <c r="E481" s="313">
        <f t="shared" si="23"/>
        <v>-0.012</v>
      </c>
      <c r="F481" s="286" t="str">
        <f t="shared" si="24"/>
        <v>是</v>
      </c>
      <c r="G481" s="167" t="str">
        <f t="shared" si="25"/>
        <v>项</v>
      </c>
    </row>
    <row r="482" spans="1:7">
      <c r="A482" s="446" t="s">
        <v>914</v>
      </c>
      <c r="B482" s="315" t="s">
        <v>915</v>
      </c>
      <c r="C482" s="447">
        <v>1</v>
      </c>
      <c r="D482" s="322"/>
      <c r="E482" s="313">
        <f t="shared" si="23"/>
        <v>-1</v>
      </c>
      <c r="F482" s="286" t="str">
        <f t="shared" si="24"/>
        <v>是</v>
      </c>
      <c r="G482" s="167" t="str">
        <f t="shared" si="25"/>
        <v>项</v>
      </c>
    </row>
    <row r="483" spans="1:7">
      <c r="A483" s="446" t="s">
        <v>916</v>
      </c>
      <c r="B483" s="315" t="s">
        <v>917</v>
      </c>
      <c r="C483" s="447">
        <v>22</v>
      </c>
      <c r="D483" s="322">
        <v>92</v>
      </c>
      <c r="E483" s="313">
        <f t="shared" si="23"/>
        <v>3.182</v>
      </c>
      <c r="F483" s="286" t="str">
        <f t="shared" si="24"/>
        <v>是</v>
      </c>
      <c r="G483" s="167" t="str">
        <f t="shared" si="25"/>
        <v>项</v>
      </c>
    </row>
    <row r="484" hidden="1" spans="1:7">
      <c r="A484" s="446" t="s">
        <v>918</v>
      </c>
      <c r="B484" s="315" t="s">
        <v>919</v>
      </c>
      <c r="C484" s="447">
        <v>0</v>
      </c>
      <c r="D484" s="322"/>
      <c r="E484" s="313" t="str">
        <f t="shared" si="23"/>
        <v/>
      </c>
      <c r="F484" s="286" t="str">
        <f t="shared" si="24"/>
        <v>否</v>
      </c>
      <c r="G484" s="167" t="str">
        <f t="shared" si="25"/>
        <v>项</v>
      </c>
    </row>
    <row r="485" spans="1:7">
      <c r="A485" s="446" t="s">
        <v>920</v>
      </c>
      <c r="B485" s="315" t="s">
        <v>921</v>
      </c>
      <c r="C485" s="447">
        <v>196</v>
      </c>
      <c r="D485" s="322">
        <v>8</v>
      </c>
      <c r="E485" s="313">
        <f t="shared" si="23"/>
        <v>-0.959</v>
      </c>
      <c r="F485" s="286" t="str">
        <f t="shared" si="24"/>
        <v>是</v>
      </c>
      <c r="G485" s="167" t="str">
        <f t="shared" si="25"/>
        <v>项</v>
      </c>
    </row>
    <row r="486" hidden="1" spans="1:7">
      <c r="A486" s="446" t="s">
        <v>922</v>
      </c>
      <c r="B486" s="315" t="s">
        <v>923</v>
      </c>
      <c r="C486" s="447">
        <v>0</v>
      </c>
      <c r="D486" s="322"/>
      <c r="E486" s="313" t="str">
        <f t="shared" si="23"/>
        <v/>
      </c>
      <c r="F486" s="286" t="str">
        <f t="shared" si="24"/>
        <v>否</v>
      </c>
      <c r="G486" s="167" t="str">
        <f t="shared" si="25"/>
        <v>项</v>
      </c>
    </row>
    <row r="487" spans="1:7">
      <c r="A487" s="446" t="s">
        <v>924</v>
      </c>
      <c r="B487" s="315" t="s">
        <v>925</v>
      </c>
      <c r="C487" s="447">
        <v>1</v>
      </c>
      <c r="D487" s="322">
        <v>10</v>
      </c>
      <c r="E487" s="313">
        <f t="shared" si="23"/>
        <v>9</v>
      </c>
      <c r="F487" s="286" t="str">
        <f t="shared" si="24"/>
        <v>是</v>
      </c>
      <c r="G487" s="167" t="str">
        <f t="shared" si="25"/>
        <v>项</v>
      </c>
    </row>
    <row r="488" hidden="1" spans="1:7">
      <c r="A488" s="446" t="s">
        <v>926</v>
      </c>
      <c r="B488" s="315" t="s">
        <v>927</v>
      </c>
      <c r="C488" s="447">
        <v>0</v>
      </c>
      <c r="D488" s="322"/>
      <c r="E488" s="313" t="str">
        <f t="shared" si="23"/>
        <v/>
      </c>
      <c r="F488" s="286" t="str">
        <f t="shared" si="24"/>
        <v>否</v>
      </c>
      <c r="G488" s="167" t="str">
        <f t="shared" si="25"/>
        <v>项</v>
      </c>
    </row>
    <row r="489" spans="1:7">
      <c r="A489" s="446" t="s">
        <v>928</v>
      </c>
      <c r="B489" s="315" t="s">
        <v>929</v>
      </c>
      <c r="C489" s="447">
        <v>2682</v>
      </c>
      <c r="D489" s="322">
        <v>467</v>
      </c>
      <c r="E489" s="313">
        <f t="shared" si="23"/>
        <v>-0.826</v>
      </c>
      <c r="F489" s="286" t="str">
        <f t="shared" si="24"/>
        <v>是</v>
      </c>
      <c r="G489" s="167" t="str">
        <f t="shared" si="25"/>
        <v>项</v>
      </c>
    </row>
    <row r="490" spans="1:7">
      <c r="A490" s="445" t="s">
        <v>930</v>
      </c>
      <c r="B490" s="311" t="s">
        <v>931</v>
      </c>
      <c r="C490" s="312">
        <f>SUM(C491:C497)</f>
        <v>692</v>
      </c>
      <c r="D490" s="312">
        <f>SUM(D491:D497)</f>
        <v>199</v>
      </c>
      <c r="E490" s="313">
        <f t="shared" si="23"/>
        <v>-0.712</v>
      </c>
      <c r="F490" s="286" t="str">
        <f t="shared" si="24"/>
        <v>是</v>
      </c>
      <c r="G490" s="167" t="str">
        <f t="shared" si="25"/>
        <v>款</v>
      </c>
    </row>
    <row r="491" hidden="1" spans="1:7">
      <c r="A491" s="446" t="s">
        <v>932</v>
      </c>
      <c r="B491" s="315" t="s">
        <v>139</v>
      </c>
      <c r="C491" s="447">
        <v>0</v>
      </c>
      <c r="D491" s="322">
        <v>0</v>
      </c>
      <c r="E491" s="313" t="str">
        <f t="shared" si="23"/>
        <v/>
      </c>
      <c r="F491" s="286" t="str">
        <f t="shared" si="24"/>
        <v>否</v>
      </c>
      <c r="G491" s="167" t="str">
        <f t="shared" si="25"/>
        <v>项</v>
      </c>
    </row>
    <row r="492" hidden="1" spans="1:7">
      <c r="A492" s="446" t="s">
        <v>933</v>
      </c>
      <c r="B492" s="315" t="s">
        <v>141</v>
      </c>
      <c r="C492" s="447">
        <v>0</v>
      </c>
      <c r="D492" s="322">
        <v>0</v>
      </c>
      <c r="E492" s="313" t="str">
        <f t="shared" si="23"/>
        <v/>
      </c>
      <c r="F492" s="286" t="str">
        <f t="shared" si="24"/>
        <v>否</v>
      </c>
      <c r="G492" s="167" t="str">
        <f t="shared" si="25"/>
        <v>项</v>
      </c>
    </row>
    <row r="493" hidden="1" spans="1:7">
      <c r="A493" s="446" t="s">
        <v>934</v>
      </c>
      <c r="B493" s="315" t="s">
        <v>143</v>
      </c>
      <c r="C493" s="447">
        <v>0</v>
      </c>
      <c r="D493" s="322">
        <v>0</v>
      </c>
      <c r="E493" s="313" t="str">
        <f t="shared" si="23"/>
        <v/>
      </c>
      <c r="F493" s="286" t="str">
        <f t="shared" si="24"/>
        <v>否</v>
      </c>
      <c r="G493" s="167" t="str">
        <f t="shared" si="25"/>
        <v>项</v>
      </c>
    </row>
    <row r="494" spans="1:7">
      <c r="A494" s="446" t="s">
        <v>935</v>
      </c>
      <c r="B494" s="315" t="s">
        <v>936</v>
      </c>
      <c r="C494" s="447">
        <v>371</v>
      </c>
      <c r="D494" s="322">
        <v>27</v>
      </c>
      <c r="E494" s="313">
        <f t="shared" si="23"/>
        <v>-0.927</v>
      </c>
      <c r="F494" s="286" t="str">
        <f t="shared" si="24"/>
        <v>是</v>
      </c>
      <c r="G494" s="167" t="str">
        <f t="shared" si="25"/>
        <v>项</v>
      </c>
    </row>
    <row r="495" spans="1:7">
      <c r="A495" s="446" t="s">
        <v>937</v>
      </c>
      <c r="B495" s="315" t="s">
        <v>938</v>
      </c>
      <c r="C495" s="447">
        <v>321</v>
      </c>
      <c r="D495" s="322">
        <v>172</v>
      </c>
      <c r="E495" s="313">
        <f t="shared" si="23"/>
        <v>-0.464</v>
      </c>
      <c r="F495" s="286" t="str">
        <f t="shared" si="24"/>
        <v>是</v>
      </c>
      <c r="G495" s="167" t="str">
        <f t="shared" si="25"/>
        <v>项</v>
      </c>
    </row>
    <row r="496" hidden="1" spans="1:7">
      <c r="A496" s="446" t="s">
        <v>939</v>
      </c>
      <c r="B496" s="315" t="s">
        <v>940</v>
      </c>
      <c r="C496" s="447">
        <v>0</v>
      </c>
      <c r="D496" s="322">
        <v>0</v>
      </c>
      <c r="E496" s="313" t="str">
        <f t="shared" si="23"/>
        <v/>
      </c>
      <c r="F496" s="286" t="str">
        <f t="shared" si="24"/>
        <v>否</v>
      </c>
      <c r="G496" s="167" t="str">
        <f t="shared" si="25"/>
        <v>项</v>
      </c>
    </row>
    <row r="497" hidden="1" spans="1:7">
      <c r="A497" s="446" t="s">
        <v>941</v>
      </c>
      <c r="B497" s="315" t="s">
        <v>942</v>
      </c>
      <c r="C497" s="447">
        <v>0</v>
      </c>
      <c r="D497" s="322"/>
      <c r="E497" s="313" t="str">
        <f t="shared" si="23"/>
        <v/>
      </c>
      <c r="F497" s="286" t="str">
        <f t="shared" si="24"/>
        <v>否</v>
      </c>
      <c r="G497" s="167" t="str">
        <f t="shared" si="25"/>
        <v>项</v>
      </c>
    </row>
    <row r="498" spans="1:7">
      <c r="A498" s="445" t="s">
        <v>943</v>
      </c>
      <c r="B498" s="311" t="s">
        <v>944</v>
      </c>
      <c r="C498" s="312">
        <f>SUM(C499:C508)</f>
        <v>765</v>
      </c>
      <c r="D498" s="312">
        <f>SUM(D499:D508)</f>
        <v>825</v>
      </c>
      <c r="E498" s="313">
        <f t="shared" si="23"/>
        <v>0.078</v>
      </c>
      <c r="F498" s="286" t="str">
        <f t="shared" si="24"/>
        <v>是</v>
      </c>
      <c r="G498" s="167" t="str">
        <f t="shared" si="25"/>
        <v>款</v>
      </c>
    </row>
    <row r="499" hidden="1" spans="1:7">
      <c r="A499" s="446" t="s">
        <v>945</v>
      </c>
      <c r="B499" s="315" t="s">
        <v>139</v>
      </c>
      <c r="C499" s="447">
        <v>0</v>
      </c>
      <c r="D499" s="322"/>
      <c r="E499" s="313" t="str">
        <f t="shared" si="23"/>
        <v/>
      </c>
      <c r="F499" s="286" t="str">
        <f t="shared" si="24"/>
        <v>否</v>
      </c>
      <c r="G499" s="167" t="str">
        <f t="shared" si="25"/>
        <v>项</v>
      </c>
    </row>
    <row r="500" hidden="1" spans="1:7">
      <c r="A500" s="446" t="s">
        <v>946</v>
      </c>
      <c r="B500" s="315" t="s">
        <v>141</v>
      </c>
      <c r="C500" s="447">
        <v>0</v>
      </c>
      <c r="D500" s="322">
        <v>0</v>
      </c>
      <c r="E500" s="313" t="str">
        <f t="shared" si="23"/>
        <v/>
      </c>
      <c r="F500" s="286" t="str">
        <f t="shared" si="24"/>
        <v>否</v>
      </c>
      <c r="G500" s="167" t="str">
        <f t="shared" si="25"/>
        <v>项</v>
      </c>
    </row>
    <row r="501" hidden="1" spans="1:7">
      <c r="A501" s="446" t="s">
        <v>947</v>
      </c>
      <c r="B501" s="315" t="s">
        <v>143</v>
      </c>
      <c r="C501" s="447">
        <v>0</v>
      </c>
      <c r="D501" s="322"/>
      <c r="E501" s="313" t="str">
        <f t="shared" si="23"/>
        <v/>
      </c>
      <c r="F501" s="286" t="str">
        <f t="shared" si="24"/>
        <v>否</v>
      </c>
      <c r="G501" s="167" t="str">
        <f t="shared" si="25"/>
        <v>项</v>
      </c>
    </row>
    <row r="502" hidden="1" spans="1:7">
      <c r="A502" s="446" t="s">
        <v>948</v>
      </c>
      <c r="B502" s="315" t="s">
        <v>949</v>
      </c>
      <c r="C502" s="447">
        <v>0</v>
      </c>
      <c r="D502" s="322"/>
      <c r="E502" s="313" t="str">
        <f t="shared" si="23"/>
        <v/>
      </c>
      <c r="F502" s="286" t="str">
        <f t="shared" si="24"/>
        <v>否</v>
      </c>
      <c r="G502" s="167" t="str">
        <f t="shared" si="25"/>
        <v>项</v>
      </c>
    </row>
    <row r="503" spans="1:7">
      <c r="A503" s="446" t="s">
        <v>950</v>
      </c>
      <c r="B503" s="315" t="s">
        <v>951</v>
      </c>
      <c r="C503" s="447">
        <v>50</v>
      </c>
      <c r="D503" s="322">
        <v>75</v>
      </c>
      <c r="E503" s="313">
        <f t="shared" si="23"/>
        <v>0.5</v>
      </c>
      <c r="F503" s="286" t="str">
        <f t="shared" si="24"/>
        <v>是</v>
      </c>
      <c r="G503" s="167" t="str">
        <f t="shared" si="25"/>
        <v>项</v>
      </c>
    </row>
    <row r="504" spans="1:7">
      <c r="A504" s="446" t="s">
        <v>952</v>
      </c>
      <c r="B504" s="315" t="s">
        <v>953</v>
      </c>
      <c r="C504" s="447">
        <v>452</v>
      </c>
      <c r="D504" s="322">
        <v>472</v>
      </c>
      <c r="E504" s="313">
        <f t="shared" si="23"/>
        <v>0.044</v>
      </c>
      <c r="F504" s="286" t="str">
        <f t="shared" si="24"/>
        <v>是</v>
      </c>
      <c r="G504" s="167" t="str">
        <f t="shared" si="25"/>
        <v>项</v>
      </c>
    </row>
    <row r="505" spans="1:7">
      <c r="A505" s="446" t="s">
        <v>954</v>
      </c>
      <c r="B505" s="315" t="s">
        <v>955</v>
      </c>
      <c r="C505" s="447">
        <v>263</v>
      </c>
      <c r="D505" s="322">
        <v>278</v>
      </c>
      <c r="E505" s="313">
        <f t="shared" si="23"/>
        <v>0.057</v>
      </c>
      <c r="F505" s="286" t="str">
        <f t="shared" si="24"/>
        <v>是</v>
      </c>
      <c r="G505" s="167" t="str">
        <f t="shared" si="25"/>
        <v>项</v>
      </c>
    </row>
    <row r="506" hidden="1" spans="1:7">
      <c r="A506" s="446" t="s">
        <v>956</v>
      </c>
      <c r="B506" s="315" t="s">
        <v>957</v>
      </c>
      <c r="C506" s="447">
        <v>0</v>
      </c>
      <c r="D506" s="322"/>
      <c r="E506" s="313" t="str">
        <f t="shared" si="23"/>
        <v/>
      </c>
      <c r="F506" s="286" t="str">
        <f t="shared" si="24"/>
        <v>否</v>
      </c>
      <c r="G506" s="167" t="str">
        <f t="shared" si="25"/>
        <v>项</v>
      </c>
    </row>
    <row r="507" hidden="1" spans="1:7">
      <c r="A507" s="446" t="s">
        <v>958</v>
      </c>
      <c r="B507" s="315" t="s">
        <v>959</v>
      </c>
      <c r="C507" s="447">
        <v>0</v>
      </c>
      <c r="D507" s="322"/>
      <c r="E507" s="313" t="str">
        <f t="shared" si="23"/>
        <v/>
      </c>
      <c r="F507" s="286" t="str">
        <f t="shared" si="24"/>
        <v>否</v>
      </c>
      <c r="G507" s="167" t="str">
        <f t="shared" si="25"/>
        <v>项</v>
      </c>
    </row>
    <row r="508" hidden="1" spans="1:7">
      <c r="A508" s="446" t="s">
        <v>960</v>
      </c>
      <c r="B508" s="315" t="s">
        <v>961</v>
      </c>
      <c r="C508" s="447">
        <v>0</v>
      </c>
      <c r="D508" s="322"/>
      <c r="E508" s="313" t="str">
        <f t="shared" si="23"/>
        <v/>
      </c>
      <c r="F508" s="286" t="str">
        <f t="shared" si="24"/>
        <v>否</v>
      </c>
      <c r="G508" s="167" t="str">
        <f t="shared" si="25"/>
        <v>项</v>
      </c>
    </row>
    <row r="509" spans="1:7">
      <c r="A509" s="445" t="s">
        <v>962</v>
      </c>
      <c r="B509" s="311" t="s">
        <v>963</v>
      </c>
      <c r="C509" s="312">
        <f>SUM(C510:C517)</f>
        <v>10</v>
      </c>
      <c r="D509" s="312">
        <f>SUM(D510:D517)</f>
        <v>10</v>
      </c>
      <c r="E509" s="313">
        <f t="shared" si="23"/>
        <v>0</v>
      </c>
      <c r="F509" s="286" t="str">
        <f t="shared" si="24"/>
        <v>是</v>
      </c>
      <c r="G509" s="167" t="str">
        <f t="shared" si="25"/>
        <v>款</v>
      </c>
    </row>
    <row r="510" hidden="1" spans="1:7">
      <c r="A510" s="446" t="s">
        <v>964</v>
      </c>
      <c r="B510" s="315" t="s">
        <v>139</v>
      </c>
      <c r="C510" s="322">
        <v>0</v>
      </c>
      <c r="D510" s="322">
        <v>0</v>
      </c>
      <c r="E510" s="313" t="str">
        <f t="shared" si="23"/>
        <v/>
      </c>
      <c r="F510" s="286" t="str">
        <f t="shared" si="24"/>
        <v>否</v>
      </c>
      <c r="G510" s="167" t="str">
        <f t="shared" si="25"/>
        <v>项</v>
      </c>
    </row>
    <row r="511" hidden="1" spans="1:7">
      <c r="A511" s="446" t="s">
        <v>965</v>
      </c>
      <c r="B511" s="315" t="s">
        <v>141</v>
      </c>
      <c r="C511" s="322">
        <v>0</v>
      </c>
      <c r="D511" s="322">
        <v>0</v>
      </c>
      <c r="E511" s="313" t="str">
        <f t="shared" si="23"/>
        <v/>
      </c>
      <c r="F511" s="286" t="str">
        <f t="shared" si="24"/>
        <v>否</v>
      </c>
      <c r="G511" s="167" t="str">
        <f t="shared" si="25"/>
        <v>项</v>
      </c>
    </row>
    <row r="512" hidden="1" spans="1:7">
      <c r="A512" s="446" t="s">
        <v>966</v>
      </c>
      <c r="B512" s="315" t="s">
        <v>143</v>
      </c>
      <c r="C512" s="322">
        <v>0</v>
      </c>
      <c r="D512" s="322">
        <v>0</v>
      </c>
      <c r="E512" s="313" t="str">
        <f t="shared" si="23"/>
        <v/>
      </c>
      <c r="F512" s="286" t="str">
        <f t="shared" si="24"/>
        <v>否</v>
      </c>
      <c r="G512" s="167" t="str">
        <f t="shared" si="25"/>
        <v>项</v>
      </c>
    </row>
    <row r="513" hidden="1" spans="1:7">
      <c r="A513" s="446" t="s">
        <v>967</v>
      </c>
      <c r="B513" s="315" t="s">
        <v>968</v>
      </c>
      <c r="C513" s="322">
        <v>0</v>
      </c>
      <c r="D513" s="322">
        <v>0</v>
      </c>
      <c r="E513" s="313" t="str">
        <f t="shared" si="23"/>
        <v/>
      </c>
      <c r="F513" s="286" t="str">
        <f t="shared" si="24"/>
        <v>否</v>
      </c>
      <c r="G513" s="167" t="str">
        <f t="shared" si="25"/>
        <v>项</v>
      </c>
    </row>
    <row r="514" hidden="1" spans="1:7">
      <c r="A514" s="446" t="s">
        <v>969</v>
      </c>
      <c r="B514" s="315" t="s">
        <v>970</v>
      </c>
      <c r="C514" s="322"/>
      <c r="D514" s="322"/>
      <c r="E514" s="313" t="str">
        <f t="shared" si="23"/>
        <v/>
      </c>
      <c r="F514" s="286" t="str">
        <f t="shared" si="24"/>
        <v>否</v>
      </c>
      <c r="G514" s="167" t="str">
        <f t="shared" si="25"/>
        <v>项</v>
      </c>
    </row>
    <row r="515" hidden="1" spans="1:7">
      <c r="A515" s="446" t="s">
        <v>971</v>
      </c>
      <c r="B515" s="315" t="s">
        <v>972</v>
      </c>
      <c r="C515" s="322">
        <v>0</v>
      </c>
      <c r="D515" s="322">
        <v>0</v>
      </c>
      <c r="E515" s="313" t="str">
        <f t="shared" si="23"/>
        <v/>
      </c>
      <c r="F515" s="286" t="str">
        <f t="shared" si="24"/>
        <v>否</v>
      </c>
      <c r="G515" s="167" t="str">
        <f t="shared" si="25"/>
        <v>项</v>
      </c>
    </row>
    <row r="516" spans="1:7">
      <c r="A516" s="446" t="s">
        <v>973</v>
      </c>
      <c r="B516" s="315" t="s">
        <v>974</v>
      </c>
      <c r="C516" s="447">
        <v>10</v>
      </c>
      <c r="D516" s="322">
        <v>10</v>
      </c>
      <c r="E516" s="313">
        <f t="shared" ref="E516:E579" si="26">IF(C516&gt;0,D516/C516-1,IF(C516&lt;0,-(D516/C516-1),""))</f>
        <v>0</v>
      </c>
      <c r="F516" s="286" t="str">
        <f t="shared" ref="F516:F579" si="27">IF(LEN(A516)=3,"是",IF(B516&lt;&gt;"",IF(SUM(C516:D516)&lt;&gt;0,"是","否"),"是"))</f>
        <v>是</v>
      </c>
      <c r="G516" s="167" t="str">
        <f t="shared" ref="G516:G579" si="28">IF(LEN(A516)=3,"类",IF(LEN(A516)=5,"款","项"))</f>
        <v>项</v>
      </c>
    </row>
    <row r="517" hidden="1" spans="1:7">
      <c r="A517" s="446" t="s">
        <v>975</v>
      </c>
      <c r="B517" s="315" t="s">
        <v>976</v>
      </c>
      <c r="C517" s="322">
        <v>0</v>
      </c>
      <c r="D517" s="322">
        <v>0</v>
      </c>
      <c r="E517" s="313" t="str">
        <f t="shared" si="26"/>
        <v/>
      </c>
      <c r="F517" s="286" t="str">
        <f t="shared" si="27"/>
        <v>否</v>
      </c>
      <c r="G517" s="167" t="str">
        <f t="shared" si="28"/>
        <v>项</v>
      </c>
    </row>
    <row r="518" hidden="1" spans="1:7">
      <c r="A518" s="445" t="s">
        <v>977</v>
      </c>
      <c r="B518" s="311" t="s">
        <v>978</v>
      </c>
      <c r="C518" s="312"/>
      <c r="D518" s="312"/>
      <c r="E518" s="313" t="str">
        <f t="shared" si="26"/>
        <v/>
      </c>
      <c r="F518" s="286" t="str">
        <f t="shared" si="27"/>
        <v>否</v>
      </c>
      <c r="G518" s="167" t="str">
        <f t="shared" si="28"/>
        <v>款</v>
      </c>
    </row>
    <row r="519" hidden="1" spans="1:7">
      <c r="A519" s="446" t="s">
        <v>979</v>
      </c>
      <c r="B519" s="315" t="s">
        <v>139</v>
      </c>
      <c r="C519" s="322"/>
      <c r="D519" s="322"/>
      <c r="E519" s="313" t="str">
        <f t="shared" si="26"/>
        <v/>
      </c>
      <c r="F519" s="286" t="str">
        <f t="shared" si="27"/>
        <v>否</v>
      </c>
      <c r="G519" s="167" t="str">
        <f t="shared" si="28"/>
        <v>项</v>
      </c>
    </row>
    <row r="520" hidden="1" spans="1:7">
      <c r="A520" s="446" t="s">
        <v>980</v>
      </c>
      <c r="B520" s="315" t="s">
        <v>141</v>
      </c>
      <c r="C520" s="322">
        <v>0</v>
      </c>
      <c r="D520" s="322">
        <v>0</v>
      </c>
      <c r="E520" s="313" t="str">
        <f t="shared" si="26"/>
        <v/>
      </c>
      <c r="F520" s="286" t="str">
        <f t="shared" si="27"/>
        <v>否</v>
      </c>
      <c r="G520" s="167" t="str">
        <f t="shared" si="28"/>
        <v>项</v>
      </c>
    </row>
    <row r="521" hidden="1" spans="1:7">
      <c r="A521" s="446" t="s">
        <v>981</v>
      </c>
      <c r="B521" s="315" t="s">
        <v>143</v>
      </c>
      <c r="C521" s="322"/>
      <c r="D521" s="322"/>
      <c r="E521" s="313" t="str">
        <f t="shared" si="26"/>
        <v/>
      </c>
      <c r="F521" s="286" t="str">
        <f t="shared" si="27"/>
        <v>否</v>
      </c>
      <c r="G521" s="167" t="str">
        <f t="shared" si="28"/>
        <v>项</v>
      </c>
    </row>
    <row r="522" hidden="1" spans="1:7">
      <c r="A522" s="446" t="s">
        <v>982</v>
      </c>
      <c r="B522" s="315" t="s">
        <v>983</v>
      </c>
      <c r="C522" s="322"/>
      <c r="D522" s="322"/>
      <c r="E522" s="313" t="str">
        <f t="shared" si="26"/>
        <v/>
      </c>
      <c r="F522" s="286" t="str">
        <f t="shared" si="27"/>
        <v>否</v>
      </c>
      <c r="G522" s="167" t="str">
        <f t="shared" si="28"/>
        <v>项</v>
      </c>
    </row>
    <row r="523" hidden="1" spans="1:7">
      <c r="A523" s="446" t="s">
        <v>984</v>
      </c>
      <c r="B523" s="315" t="s">
        <v>985</v>
      </c>
      <c r="C523" s="322"/>
      <c r="D523" s="322"/>
      <c r="E523" s="313" t="str">
        <f t="shared" si="26"/>
        <v/>
      </c>
      <c r="F523" s="286" t="str">
        <f t="shared" si="27"/>
        <v>否</v>
      </c>
      <c r="G523" s="167" t="str">
        <f t="shared" si="28"/>
        <v>项</v>
      </c>
    </row>
    <row r="524" hidden="1" spans="1:7">
      <c r="A524" s="446" t="s">
        <v>986</v>
      </c>
      <c r="B524" s="315" t="s">
        <v>987</v>
      </c>
      <c r="C524" s="322"/>
      <c r="D524" s="322"/>
      <c r="E524" s="313" t="str">
        <f t="shared" si="26"/>
        <v/>
      </c>
      <c r="F524" s="286" t="str">
        <f t="shared" si="27"/>
        <v>否</v>
      </c>
      <c r="G524" s="167" t="str">
        <f t="shared" si="28"/>
        <v>项</v>
      </c>
    </row>
    <row r="525" hidden="1" spans="1:7">
      <c r="A525" s="456" t="s">
        <v>988</v>
      </c>
      <c r="B525" s="315" t="s">
        <v>989</v>
      </c>
      <c r="C525" s="322"/>
      <c r="D525" s="322"/>
      <c r="E525" s="313" t="str">
        <f t="shared" si="26"/>
        <v/>
      </c>
      <c r="F525" s="286" t="str">
        <f t="shared" si="27"/>
        <v>否</v>
      </c>
      <c r="G525" s="167" t="str">
        <f t="shared" si="28"/>
        <v>项</v>
      </c>
    </row>
    <row r="526" hidden="1" spans="1:7">
      <c r="A526" s="456" t="s">
        <v>990</v>
      </c>
      <c r="B526" s="315" t="s">
        <v>991</v>
      </c>
      <c r="C526" s="322"/>
      <c r="D526" s="322"/>
      <c r="E526" s="313" t="str">
        <f t="shared" si="26"/>
        <v/>
      </c>
      <c r="F526" s="286" t="str">
        <f t="shared" si="27"/>
        <v>否</v>
      </c>
      <c r="G526" s="167" t="str">
        <f t="shared" si="28"/>
        <v>项</v>
      </c>
    </row>
    <row r="527" hidden="1" spans="1:7">
      <c r="A527" s="446" t="s">
        <v>992</v>
      </c>
      <c r="B527" s="315" t="s">
        <v>993</v>
      </c>
      <c r="C527" s="322"/>
      <c r="D527" s="322"/>
      <c r="E527" s="313" t="str">
        <f t="shared" si="26"/>
        <v/>
      </c>
      <c r="F527" s="286" t="str">
        <f t="shared" si="27"/>
        <v>否</v>
      </c>
      <c r="G527" s="167" t="str">
        <f t="shared" si="28"/>
        <v>项</v>
      </c>
    </row>
    <row r="528" spans="1:7">
      <c r="A528" s="445" t="s">
        <v>994</v>
      </c>
      <c r="B528" s="311" t="s">
        <v>995</v>
      </c>
      <c r="C528" s="312">
        <f>SUM(C529:C531)</f>
        <v>470</v>
      </c>
      <c r="D528" s="312">
        <f>SUM(D529:D531)</f>
        <v>95</v>
      </c>
      <c r="E528" s="313">
        <f t="shared" si="26"/>
        <v>-0.798</v>
      </c>
      <c r="F528" s="286" t="str">
        <f t="shared" si="27"/>
        <v>是</v>
      </c>
      <c r="G528" s="167" t="str">
        <f t="shared" si="28"/>
        <v>款</v>
      </c>
    </row>
    <row r="529" hidden="1" spans="1:7">
      <c r="A529" s="446" t="s">
        <v>996</v>
      </c>
      <c r="B529" s="315" t="s">
        <v>997</v>
      </c>
      <c r="C529" s="447">
        <v>0</v>
      </c>
      <c r="D529" s="322"/>
      <c r="E529" s="313" t="str">
        <f t="shared" si="26"/>
        <v/>
      </c>
      <c r="F529" s="286" t="str">
        <f t="shared" si="27"/>
        <v>否</v>
      </c>
      <c r="G529" s="167" t="str">
        <f t="shared" si="28"/>
        <v>项</v>
      </c>
    </row>
    <row r="530" spans="1:7">
      <c r="A530" s="446" t="s">
        <v>998</v>
      </c>
      <c r="B530" s="315" t="s">
        <v>999</v>
      </c>
      <c r="C530" s="447">
        <v>198</v>
      </c>
      <c r="D530" s="322">
        <v>40</v>
      </c>
      <c r="E530" s="313">
        <f t="shared" si="26"/>
        <v>-0.798</v>
      </c>
      <c r="F530" s="286" t="str">
        <f t="shared" si="27"/>
        <v>是</v>
      </c>
      <c r="G530" s="167" t="str">
        <f t="shared" si="28"/>
        <v>项</v>
      </c>
    </row>
    <row r="531" spans="1:7">
      <c r="A531" s="446" t="s">
        <v>1000</v>
      </c>
      <c r="B531" s="315" t="s">
        <v>1001</v>
      </c>
      <c r="C531" s="447">
        <v>272</v>
      </c>
      <c r="D531" s="322">
        <v>55</v>
      </c>
      <c r="E531" s="313">
        <f t="shared" si="26"/>
        <v>-0.798</v>
      </c>
      <c r="F531" s="286" t="str">
        <f t="shared" si="27"/>
        <v>是</v>
      </c>
      <c r="G531" s="167" t="str">
        <f t="shared" si="28"/>
        <v>项</v>
      </c>
    </row>
    <row r="532" spans="1:7">
      <c r="A532" s="445">
        <v>208</v>
      </c>
      <c r="B532" s="311" t="s">
        <v>84</v>
      </c>
      <c r="C532" s="312">
        <f>C533+C552+C560+C562+C571+C575+C585+C593+C600+C608+C617+C622+C625+C628+C631+C634+C637+C641+C646+C654+C657</f>
        <v>114952</v>
      </c>
      <c r="D532" s="312">
        <f>D533+D552+D560+D562+D571+D575+D585+D593+D600+D608+D617+D622+D625+D628+D631+D634+D637+D641+D646+D654+D657</f>
        <v>124574</v>
      </c>
      <c r="E532" s="313">
        <f t="shared" si="26"/>
        <v>0.084</v>
      </c>
      <c r="F532" s="286" t="str">
        <f t="shared" si="27"/>
        <v>是</v>
      </c>
      <c r="G532" s="167" t="str">
        <f t="shared" si="28"/>
        <v>类</v>
      </c>
    </row>
    <row r="533" spans="1:7">
      <c r="A533" s="445" t="s">
        <v>1002</v>
      </c>
      <c r="B533" s="311" t="s">
        <v>1003</v>
      </c>
      <c r="C533" s="312">
        <f>SUM(C534:C551)</f>
        <v>3584</v>
      </c>
      <c r="D533" s="312">
        <f>SUM(D534:D551)</f>
        <v>2781</v>
      </c>
      <c r="E533" s="313">
        <f t="shared" si="26"/>
        <v>-0.224</v>
      </c>
      <c r="F533" s="286" t="str">
        <f t="shared" si="27"/>
        <v>是</v>
      </c>
      <c r="G533" s="167" t="str">
        <f t="shared" si="28"/>
        <v>款</v>
      </c>
    </row>
    <row r="534" spans="1:7">
      <c r="A534" s="446" t="s">
        <v>1004</v>
      </c>
      <c r="B534" s="315" t="s">
        <v>139</v>
      </c>
      <c r="C534" s="447">
        <v>1797</v>
      </c>
      <c r="D534" s="322">
        <v>1812</v>
      </c>
      <c r="E534" s="313">
        <f t="shared" si="26"/>
        <v>0.008</v>
      </c>
      <c r="F534" s="286" t="str">
        <f t="shared" si="27"/>
        <v>是</v>
      </c>
      <c r="G534" s="167" t="str">
        <f t="shared" si="28"/>
        <v>项</v>
      </c>
    </row>
    <row r="535" spans="1:7">
      <c r="A535" s="446" t="s">
        <v>1005</v>
      </c>
      <c r="B535" s="315" t="s">
        <v>141</v>
      </c>
      <c r="C535" s="447">
        <v>203</v>
      </c>
      <c r="D535" s="322">
        <v>264</v>
      </c>
      <c r="E535" s="313">
        <f t="shared" si="26"/>
        <v>0.3</v>
      </c>
      <c r="F535" s="286" t="str">
        <f t="shared" si="27"/>
        <v>是</v>
      </c>
      <c r="G535" s="167" t="str">
        <f t="shared" si="28"/>
        <v>项</v>
      </c>
    </row>
    <row r="536" hidden="1" spans="1:7">
      <c r="A536" s="446" t="s">
        <v>1006</v>
      </c>
      <c r="B536" s="315" t="s">
        <v>143</v>
      </c>
      <c r="C536" s="447">
        <v>0</v>
      </c>
      <c r="D536" s="322"/>
      <c r="E536" s="313" t="str">
        <f t="shared" si="26"/>
        <v/>
      </c>
      <c r="F536" s="286" t="str">
        <f t="shared" si="27"/>
        <v>否</v>
      </c>
      <c r="G536" s="167" t="str">
        <f t="shared" si="28"/>
        <v>项</v>
      </c>
    </row>
    <row r="537" spans="1:7">
      <c r="A537" s="446" t="s">
        <v>1007</v>
      </c>
      <c r="B537" s="315" t="s">
        <v>1008</v>
      </c>
      <c r="C537" s="447">
        <v>789</v>
      </c>
      <c r="D537" s="322">
        <v>353</v>
      </c>
      <c r="E537" s="313">
        <f t="shared" si="26"/>
        <v>-0.553</v>
      </c>
      <c r="F537" s="286" t="str">
        <f t="shared" si="27"/>
        <v>是</v>
      </c>
      <c r="G537" s="167" t="str">
        <f t="shared" si="28"/>
        <v>项</v>
      </c>
    </row>
    <row r="538" spans="1:7">
      <c r="A538" s="446" t="s">
        <v>1009</v>
      </c>
      <c r="B538" s="315" t="s">
        <v>1010</v>
      </c>
      <c r="C538" s="447">
        <v>504</v>
      </c>
      <c r="D538" s="322">
        <v>100</v>
      </c>
      <c r="E538" s="313">
        <f t="shared" si="26"/>
        <v>-0.802</v>
      </c>
      <c r="F538" s="286" t="str">
        <f t="shared" si="27"/>
        <v>是</v>
      </c>
      <c r="G538" s="167" t="str">
        <f t="shared" si="28"/>
        <v>项</v>
      </c>
    </row>
    <row r="539" spans="1:7">
      <c r="A539" s="446" t="s">
        <v>1011</v>
      </c>
      <c r="B539" s="315" t="s">
        <v>1012</v>
      </c>
      <c r="C539" s="447">
        <v>134</v>
      </c>
      <c r="D539" s="322">
        <v>15</v>
      </c>
      <c r="E539" s="313">
        <f t="shared" si="26"/>
        <v>-0.888</v>
      </c>
      <c r="F539" s="286" t="str">
        <f t="shared" si="27"/>
        <v>是</v>
      </c>
      <c r="G539" s="167" t="str">
        <f t="shared" si="28"/>
        <v>项</v>
      </c>
    </row>
    <row r="540" spans="1:7">
      <c r="A540" s="446" t="s">
        <v>1013</v>
      </c>
      <c r="B540" s="315" t="s">
        <v>1014</v>
      </c>
      <c r="C540" s="447">
        <v>70</v>
      </c>
      <c r="D540" s="322">
        <v>13</v>
      </c>
      <c r="E540" s="313">
        <f t="shared" si="26"/>
        <v>-0.814</v>
      </c>
      <c r="F540" s="286" t="str">
        <f t="shared" si="27"/>
        <v>是</v>
      </c>
      <c r="G540" s="167" t="str">
        <f t="shared" si="28"/>
        <v>项</v>
      </c>
    </row>
    <row r="541" hidden="1" spans="1:7">
      <c r="A541" s="446" t="s">
        <v>1015</v>
      </c>
      <c r="B541" s="315" t="s">
        <v>240</v>
      </c>
      <c r="C541" s="447">
        <v>0</v>
      </c>
      <c r="D541" s="322"/>
      <c r="E541" s="313" t="str">
        <f t="shared" si="26"/>
        <v/>
      </c>
      <c r="F541" s="286" t="str">
        <f t="shared" si="27"/>
        <v>否</v>
      </c>
      <c r="G541" s="167" t="str">
        <f t="shared" si="28"/>
        <v>项</v>
      </c>
    </row>
    <row r="542" hidden="1" spans="1:7">
      <c r="A542" s="446" t="s">
        <v>1016</v>
      </c>
      <c r="B542" s="315" t="s">
        <v>1017</v>
      </c>
      <c r="C542" s="447">
        <v>0</v>
      </c>
      <c r="D542" s="322"/>
      <c r="E542" s="313" t="str">
        <f t="shared" si="26"/>
        <v/>
      </c>
      <c r="F542" s="286" t="str">
        <f t="shared" si="27"/>
        <v>否</v>
      </c>
      <c r="G542" s="167" t="str">
        <f t="shared" si="28"/>
        <v>项</v>
      </c>
    </row>
    <row r="543" hidden="1" spans="1:7">
      <c r="A543" s="446" t="s">
        <v>1018</v>
      </c>
      <c r="B543" s="315" t="s">
        <v>1019</v>
      </c>
      <c r="C543" s="447">
        <v>0</v>
      </c>
      <c r="D543" s="322"/>
      <c r="E543" s="313" t="str">
        <f t="shared" si="26"/>
        <v/>
      </c>
      <c r="F543" s="286" t="str">
        <f t="shared" si="27"/>
        <v>否</v>
      </c>
      <c r="G543" s="167" t="str">
        <f t="shared" si="28"/>
        <v>项</v>
      </c>
    </row>
    <row r="544" ht="37.5" hidden="1" spans="1:7">
      <c r="A544" s="446" t="s">
        <v>1020</v>
      </c>
      <c r="B544" s="315" t="s">
        <v>1021</v>
      </c>
      <c r="C544" s="447">
        <v>0</v>
      </c>
      <c r="D544" s="322"/>
      <c r="E544" s="313" t="str">
        <f t="shared" si="26"/>
        <v/>
      </c>
      <c r="F544" s="286" t="str">
        <f t="shared" si="27"/>
        <v>否</v>
      </c>
      <c r="G544" s="167" t="str">
        <f t="shared" si="28"/>
        <v>项</v>
      </c>
    </row>
    <row r="545" spans="1:7">
      <c r="A545" s="446" t="s">
        <v>1022</v>
      </c>
      <c r="B545" s="315" t="s">
        <v>1023</v>
      </c>
      <c r="C545" s="447">
        <v>26</v>
      </c>
      <c r="D545" s="322">
        <v>15</v>
      </c>
      <c r="E545" s="313">
        <f t="shared" si="26"/>
        <v>-0.423</v>
      </c>
      <c r="F545" s="286" t="str">
        <f t="shared" si="27"/>
        <v>是</v>
      </c>
      <c r="G545" s="167" t="str">
        <f t="shared" si="28"/>
        <v>项</v>
      </c>
    </row>
    <row r="546" hidden="1" spans="1:7">
      <c r="A546" s="450">
        <v>2080113</v>
      </c>
      <c r="B546" s="455" t="s">
        <v>306</v>
      </c>
      <c r="C546" s="447">
        <v>0</v>
      </c>
      <c r="D546" s="322">
        <v>0</v>
      </c>
      <c r="E546" s="313" t="str">
        <f t="shared" si="26"/>
        <v/>
      </c>
      <c r="F546" s="286" t="str">
        <f t="shared" si="27"/>
        <v>否</v>
      </c>
      <c r="G546" s="167" t="str">
        <f t="shared" si="28"/>
        <v>项</v>
      </c>
    </row>
    <row r="547" hidden="1" spans="1:7">
      <c r="A547" s="450">
        <v>2080114</v>
      </c>
      <c r="B547" s="455" t="s">
        <v>308</v>
      </c>
      <c r="C547" s="447">
        <v>0</v>
      </c>
      <c r="D547" s="322">
        <v>0</v>
      </c>
      <c r="E547" s="313" t="str">
        <f t="shared" si="26"/>
        <v/>
      </c>
      <c r="F547" s="286" t="str">
        <f t="shared" si="27"/>
        <v>否</v>
      </c>
      <c r="G547" s="167" t="str">
        <f t="shared" si="28"/>
        <v>项</v>
      </c>
    </row>
    <row r="548" hidden="1" spans="1:7">
      <c r="A548" s="450">
        <v>2080115</v>
      </c>
      <c r="B548" s="455" t="s">
        <v>310</v>
      </c>
      <c r="C548" s="447">
        <v>0</v>
      </c>
      <c r="D548" s="322">
        <v>0</v>
      </c>
      <c r="E548" s="313" t="str">
        <f t="shared" si="26"/>
        <v/>
      </c>
      <c r="F548" s="286" t="str">
        <f t="shared" si="27"/>
        <v>否</v>
      </c>
      <c r="G548" s="167" t="str">
        <f t="shared" si="28"/>
        <v>项</v>
      </c>
    </row>
    <row r="549" hidden="1" spans="1:7">
      <c r="A549" s="450">
        <v>2080116</v>
      </c>
      <c r="B549" s="455" t="s">
        <v>312</v>
      </c>
      <c r="C549" s="447">
        <v>0</v>
      </c>
      <c r="D549" s="322"/>
      <c r="E549" s="313" t="str">
        <f t="shared" si="26"/>
        <v/>
      </c>
      <c r="F549" s="286" t="str">
        <f t="shared" si="27"/>
        <v>否</v>
      </c>
      <c r="G549" s="167" t="str">
        <f t="shared" si="28"/>
        <v>项</v>
      </c>
    </row>
    <row r="550" hidden="1" spans="1:7">
      <c r="A550" s="450">
        <v>2080150</v>
      </c>
      <c r="B550" s="455" t="s">
        <v>157</v>
      </c>
      <c r="C550" s="447">
        <v>0</v>
      </c>
      <c r="D550" s="322">
        <v>0</v>
      </c>
      <c r="E550" s="313" t="str">
        <f t="shared" si="26"/>
        <v/>
      </c>
      <c r="F550" s="286" t="str">
        <f t="shared" si="27"/>
        <v>否</v>
      </c>
      <c r="G550" s="167" t="str">
        <f t="shared" si="28"/>
        <v>项</v>
      </c>
    </row>
    <row r="551" ht="37.5" spans="1:7">
      <c r="A551" s="446" t="s">
        <v>1024</v>
      </c>
      <c r="B551" s="315" t="s">
        <v>1025</v>
      </c>
      <c r="C551" s="447">
        <v>61</v>
      </c>
      <c r="D551" s="322">
        <v>209</v>
      </c>
      <c r="E551" s="313">
        <f t="shared" si="26"/>
        <v>2.426</v>
      </c>
      <c r="F551" s="286" t="str">
        <f t="shared" si="27"/>
        <v>是</v>
      </c>
      <c r="G551" s="167" t="str">
        <f t="shared" si="28"/>
        <v>项</v>
      </c>
    </row>
    <row r="552" spans="1:7">
      <c r="A552" s="445" t="s">
        <v>1026</v>
      </c>
      <c r="B552" s="311" t="s">
        <v>1027</v>
      </c>
      <c r="C552" s="312">
        <f>SUM(C553:C559)</f>
        <v>9591</v>
      </c>
      <c r="D552" s="312">
        <f>SUM(D553:D559)</f>
        <v>12248</v>
      </c>
      <c r="E552" s="313">
        <f t="shared" si="26"/>
        <v>0.277</v>
      </c>
      <c r="F552" s="286" t="str">
        <f t="shared" si="27"/>
        <v>是</v>
      </c>
      <c r="G552" s="167" t="str">
        <f t="shared" si="28"/>
        <v>款</v>
      </c>
    </row>
    <row r="553" spans="1:7">
      <c r="A553" s="446" t="s">
        <v>1028</v>
      </c>
      <c r="B553" s="315" t="s">
        <v>139</v>
      </c>
      <c r="C553" s="447">
        <v>533</v>
      </c>
      <c r="D553" s="322">
        <v>568</v>
      </c>
      <c r="E553" s="313">
        <f t="shared" si="26"/>
        <v>0.066</v>
      </c>
      <c r="F553" s="286" t="str">
        <f t="shared" si="27"/>
        <v>是</v>
      </c>
      <c r="G553" s="167" t="str">
        <f t="shared" si="28"/>
        <v>项</v>
      </c>
    </row>
    <row r="554" spans="1:7">
      <c r="A554" s="446" t="s">
        <v>1029</v>
      </c>
      <c r="B554" s="315" t="s">
        <v>141</v>
      </c>
      <c r="C554" s="447">
        <v>7</v>
      </c>
      <c r="D554" s="322">
        <v>1</v>
      </c>
      <c r="E554" s="313">
        <f t="shared" si="26"/>
        <v>-0.857</v>
      </c>
      <c r="F554" s="286" t="str">
        <f t="shared" si="27"/>
        <v>是</v>
      </c>
      <c r="G554" s="167" t="str">
        <f t="shared" si="28"/>
        <v>项</v>
      </c>
    </row>
    <row r="555" hidden="1" spans="1:7">
      <c r="A555" s="446" t="s">
        <v>1030</v>
      </c>
      <c r="B555" s="315" t="s">
        <v>143</v>
      </c>
      <c r="C555" s="447">
        <v>0</v>
      </c>
      <c r="D555" s="322"/>
      <c r="E555" s="313" t="str">
        <f t="shared" si="26"/>
        <v/>
      </c>
      <c r="F555" s="286" t="str">
        <f t="shared" si="27"/>
        <v>否</v>
      </c>
      <c r="G555" s="167" t="str">
        <f t="shared" si="28"/>
        <v>项</v>
      </c>
    </row>
    <row r="556" spans="1:7">
      <c r="A556" s="446" t="s">
        <v>1031</v>
      </c>
      <c r="B556" s="315" t="s">
        <v>1032</v>
      </c>
      <c r="C556" s="447">
        <v>51</v>
      </c>
      <c r="D556" s="322">
        <v>21</v>
      </c>
      <c r="E556" s="313">
        <f t="shared" si="26"/>
        <v>-0.588</v>
      </c>
      <c r="F556" s="286" t="str">
        <f t="shared" si="27"/>
        <v>是</v>
      </c>
      <c r="G556" s="167" t="str">
        <f t="shared" si="28"/>
        <v>项</v>
      </c>
    </row>
    <row r="557" spans="1:7">
      <c r="A557" s="446" t="s">
        <v>1033</v>
      </c>
      <c r="B557" s="315" t="s">
        <v>1034</v>
      </c>
      <c r="C557" s="447">
        <v>9</v>
      </c>
      <c r="D557" s="322">
        <v>4</v>
      </c>
      <c r="E557" s="313">
        <f t="shared" si="26"/>
        <v>-0.556</v>
      </c>
      <c r="F557" s="286" t="str">
        <f t="shared" si="27"/>
        <v>是</v>
      </c>
      <c r="G557" s="167" t="str">
        <f t="shared" si="28"/>
        <v>项</v>
      </c>
    </row>
    <row r="558" spans="1:7">
      <c r="A558" s="446" t="s">
        <v>1035</v>
      </c>
      <c r="B558" s="315" t="s">
        <v>1036</v>
      </c>
      <c r="C558" s="447">
        <v>8399</v>
      </c>
      <c r="D558" s="322">
        <v>11607</v>
      </c>
      <c r="E558" s="313">
        <f t="shared" si="26"/>
        <v>0.382</v>
      </c>
      <c r="F558" s="286" t="str">
        <f t="shared" si="27"/>
        <v>是</v>
      </c>
      <c r="G558" s="167" t="str">
        <f t="shared" si="28"/>
        <v>项</v>
      </c>
    </row>
    <row r="559" spans="1:7">
      <c r="A559" s="446" t="s">
        <v>1037</v>
      </c>
      <c r="B559" s="315" t="s">
        <v>1038</v>
      </c>
      <c r="C559" s="447">
        <v>592</v>
      </c>
      <c r="D559" s="322">
        <v>47</v>
      </c>
      <c r="E559" s="313">
        <f t="shared" si="26"/>
        <v>-0.921</v>
      </c>
      <c r="F559" s="286" t="str">
        <f t="shared" si="27"/>
        <v>是</v>
      </c>
      <c r="G559" s="167" t="str">
        <f t="shared" si="28"/>
        <v>项</v>
      </c>
    </row>
    <row r="560" hidden="1" spans="1:7">
      <c r="A560" s="445" t="s">
        <v>1039</v>
      </c>
      <c r="B560" s="311" t="s">
        <v>1040</v>
      </c>
      <c r="C560" s="312">
        <f>SUM(C561:C561)</f>
        <v>0</v>
      </c>
      <c r="D560" s="312">
        <f>SUM(D561:D561)</f>
        <v>0</v>
      </c>
      <c r="E560" s="313" t="str">
        <f t="shared" si="26"/>
        <v/>
      </c>
      <c r="F560" s="286" t="str">
        <f t="shared" si="27"/>
        <v>否</v>
      </c>
      <c r="G560" s="167" t="str">
        <f t="shared" si="28"/>
        <v>款</v>
      </c>
    </row>
    <row r="561" hidden="1" spans="1:7">
      <c r="A561" s="446" t="s">
        <v>1041</v>
      </c>
      <c r="B561" s="315" t="s">
        <v>1042</v>
      </c>
      <c r="C561" s="322">
        <v>0</v>
      </c>
      <c r="D561" s="322">
        <v>0</v>
      </c>
      <c r="E561" s="313" t="str">
        <f t="shared" si="26"/>
        <v/>
      </c>
      <c r="F561" s="286" t="str">
        <f t="shared" si="27"/>
        <v>否</v>
      </c>
      <c r="G561" s="167" t="str">
        <f t="shared" si="28"/>
        <v>项</v>
      </c>
    </row>
    <row r="562" spans="1:7">
      <c r="A562" s="445" t="s">
        <v>1043</v>
      </c>
      <c r="B562" s="311" t="s">
        <v>1044</v>
      </c>
      <c r="C562" s="312">
        <f>SUM(C563:C570)</f>
        <v>60608</v>
      </c>
      <c r="D562" s="312">
        <f>SUM(D563:D570)</f>
        <v>67565</v>
      </c>
      <c r="E562" s="313">
        <f t="shared" si="26"/>
        <v>0.115</v>
      </c>
      <c r="F562" s="286" t="str">
        <f t="shared" si="27"/>
        <v>是</v>
      </c>
      <c r="G562" s="167" t="str">
        <f t="shared" si="28"/>
        <v>款</v>
      </c>
    </row>
    <row r="563" spans="1:7">
      <c r="A563" s="446" t="s">
        <v>1045</v>
      </c>
      <c r="B563" s="315" t="s">
        <v>1046</v>
      </c>
      <c r="C563" s="447">
        <v>6172</v>
      </c>
      <c r="D563" s="322">
        <v>7155</v>
      </c>
      <c r="E563" s="313">
        <f t="shared" si="26"/>
        <v>0.159</v>
      </c>
      <c r="F563" s="286" t="str">
        <f t="shared" si="27"/>
        <v>是</v>
      </c>
      <c r="G563" s="167" t="str">
        <f t="shared" si="28"/>
        <v>项</v>
      </c>
    </row>
    <row r="564" spans="1:7">
      <c r="A564" s="446" t="s">
        <v>1047</v>
      </c>
      <c r="B564" s="315" t="s">
        <v>1048</v>
      </c>
      <c r="C564" s="447">
        <v>13026</v>
      </c>
      <c r="D564" s="322">
        <v>12678</v>
      </c>
      <c r="E564" s="313">
        <f t="shared" si="26"/>
        <v>-0.027</v>
      </c>
      <c r="F564" s="286" t="str">
        <f t="shared" si="27"/>
        <v>是</v>
      </c>
      <c r="G564" s="167" t="str">
        <f t="shared" si="28"/>
        <v>项</v>
      </c>
    </row>
    <row r="565" hidden="1" spans="1:7">
      <c r="A565" s="446" t="s">
        <v>1049</v>
      </c>
      <c r="B565" s="315" t="s">
        <v>1050</v>
      </c>
      <c r="C565" s="447">
        <v>0</v>
      </c>
      <c r="D565" s="322"/>
      <c r="E565" s="313" t="str">
        <f t="shared" si="26"/>
        <v/>
      </c>
      <c r="F565" s="286" t="str">
        <f t="shared" si="27"/>
        <v>否</v>
      </c>
      <c r="G565" s="167" t="str">
        <f t="shared" si="28"/>
        <v>项</v>
      </c>
    </row>
    <row r="566" ht="37.5" spans="1:7">
      <c r="A566" s="446" t="s">
        <v>1051</v>
      </c>
      <c r="B566" s="315" t="s">
        <v>1052</v>
      </c>
      <c r="C566" s="447">
        <v>18180</v>
      </c>
      <c r="D566" s="322">
        <v>19086</v>
      </c>
      <c r="E566" s="313">
        <f t="shared" si="26"/>
        <v>0.05</v>
      </c>
      <c r="F566" s="286" t="str">
        <f t="shared" si="27"/>
        <v>是</v>
      </c>
      <c r="G566" s="167" t="str">
        <f t="shared" si="28"/>
        <v>项</v>
      </c>
    </row>
    <row r="567" ht="37.5" spans="1:7">
      <c r="A567" s="446" t="s">
        <v>1053</v>
      </c>
      <c r="B567" s="315" t="s">
        <v>1054</v>
      </c>
      <c r="C567" s="447">
        <v>8432</v>
      </c>
      <c r="D567" s="322">
        <v>8369</v>
      </c>
      <c r="E567" s="313">
        <f t="shared" si="26"/>
        <v>-0.007</v>
      </c>
      <c r="F567" s="286" t="str">
        <f t="shared" si="27"/>
        <v>是</v>
      </c>
      <c r="G567" s="167" t="str">
        <f t="shared" si="28"/>
        <v>项</v>
      </c>
    </row>
    <row r="568" ht="37.5" spans="1:7">
      <c r="A568" s="446" t="s">
        <v>1055</v>
      </c>
      <c r="B568" s="315" t="s">
        <v>1056</v>
      </c>
      <c r="C568" s="447">
        <v>10000</v>
      </c>
      <c r="D568" s="322">
        <v>15354</v>
      </c>
      <c r="E568" s="313">
        <f t="shared" si="26"/>
        <v>0.535</v>
      </c>
      <c r="F568" s="286" t="str">
        <f t="shared" si="27"/>
        <v>是</v>
      </c>
      <c r="G568" s="167" t="str">
        <f t="shared" si="28"/>
        <v>项</v>
      </c>
    </row>
    <row r="569" hidden="1" spans="1:7">
      <c r="A569" s="450">
        <v>2080508</v>
      </c>
      <c r="B569" s="455" t="s">
        <v>1057</v>
      </c>
      <c r="C569" s="447">
        <v>0</v>
      </c>
      <c r="D569" s="322">
        <v>0</v>
      </c>
      <c r="E569" s="313" t="str">
        <f t="shared" si="26"/>
        <v/>
      </c>
      <c r="F569" s="286" t="str">
        <f t="shared" si="27"/>
        <v>否</v>
      </c>
      <c r="G569" s="167" t="str">
        <f t="shared" si="28"/>
        <v>项</v>
      </c>
    </row>
    <row r="570" spans="1:7">
      <c r="A570" s="446" t="s">
        <v>1058</v>
      </c>
      <c r="B570" s="315" t="s">
        <v>1059</v>
      </c>
      <c r="C570" s="447">
        <v>4798</v>
      </c>
      <c r="D570" s="322">
        <v>4923</v>
      </c>
      <c r="E570" s="313">
        <f t="shared" si="26"/>
        <v>0.026</v>
      </c>
      <c r="F570" s="286" t="str">
        <f t="shared" si="27"/>
        <v>是</v>
      </c>
      <c r="G570" s="167" t="str">
        <f t="shared" si="28"/>
        <v>项</v>
      </c>
    </row>
    <row r="571" hidden="1" spans="1:7">
      <c r="A571" s="445" t="s">
        <v>1060</v>
      </c>
      <c r="B571" s="311" t="s">
        <v>1061</v>
      </c>
      <c r="C571" s="312">
        <f>SUM(C572:C574)</f>
        <v>0</v>
      </c>
      <c r="D571" s="312">
        <f>SUM(D572:D574)</f>
        <v>0</v>
      </c>
      <c r="E571" s="313" t="str">
        <f t="shared" si="26"/>
        <v/>
      </c>
      <c r="F571" s="286" t="str">
        <f t="shared" si="27"/>
        <v>否</v>
      </c>
      <c r="G571" s="167" t="str">
        <f t="shared" si="28"/>
        <v>款</v>
      </c>
    </row>
    <row r="572" hidden="1" spans="1:7">
      <c r="A572" s="446" t="s">
        <v>1062</v>
      </c>
      <c r="B572" s="315" t="s">
        <v>1063</v>
      </c>
      <c r="C572" s="322">
        <v>0</v>
      </c>
      <c r="D572" s="322">
        <v>0</v>
      </c>
      <c r="E572" s="313" t="str">
        <f t="shared" si="26"/>
        <v/>
      </c>
      <c r="F572" s="286" t="str">
        <f t="shared" si="27"/>
        <v>否</v>
      </c>
      <c r="G572" s="167" t="str">
        <f t="shared" si="28"/>
        <v>项</v>
      </c>
    </row>
    <row r="573" hidden="1" spans="1:7">
      <c r="A573" s="446" t="s">
        <v>1064</v>
      </c>
      <c r="B573" s="315" t="s">
        <v>1065</v>
      </c>
      <c r="C573" s="322">
        <v>0</v>
      </c>
      <c r="D573" s="322">
        <v>0</v>
      </c>
      <c r="E573" s="313" t="str">
        <f t="shared" si="26"/>
        <v/>
      </c>
      <c r="F573" s="286" t="str">
        <f t="shared" si="27"/>
        <v>否</v>
      </c>
      <c r="G573" s="167" t="str">
        <f t="shared" si="28"/>
        <v>项</v>
      </c>
    </row>
    <row r="574" hidden="1" spans="1:7">
      <c r="A574" s="446" t="s">
        <v>1066</v>
      </c>
      <c r="B574" s="315" t="s">
        <v>1067</v>
      </c>
      <c r="C574" s="322">
        <v>0</v>
      </c>
      <c r="D574" s="312"/>
      <c r="E574" s="313" t="str">
        <f t="shared" si="26"/>
        <v/>
      </c>
      <c r="F574" s="286" t="str">
        <f t="shared" si="27"/>
        <v>否</v>
      </c>
      <c r="G574" s="167" t="str">
        <f t="shared" si="28"/>
        <v>项</v>
      </c>
    </row>
    <row r="575" spans="1:7">
      <c r="A575" s="445" t="s">
        <v>1068</v>
      </c>
      <c r="B575" s="311" t="s">
        <v>1069</v>
      </c>
      <c r="C575" s="312">
        <f>SUM(C576:C584)</f>
        <v>991</v>
      </c>
      <c r="D575" s="312">
        <f>SUM(D576:D584)</f>
        <v>3064</v>
      </c>
      <c r="E575" s="313">
        <f t="shared" si="26"/>
        <v>2.092</v>
      </c>
      <c r="F575" s="286" t="str">
        <f t="shared" si="27"/>
        <v>是</v>
      </c>
      <c r="G575" s="167" t="str">
        <f t="shared" si="28"/>
        <v>款</v>
      </c>
    </row>
    <row r="576" hidden="1" spans="1:7">
      <c r="A576" s="446" t="s">
        <v>1070</v>
      </c>
      <c r="B576" s="315" t="s">
        <v>1071</v>
      </c>
      <c r="C576" s="447">
        <v>0</v>
      </c>
      <c r="D576" s="322"/>
      <c r="E576" s="313" t="str">
        <f t="shared" si="26"/>
        <v/>
      </c>
      <c r="F576" s="286" t="str">
        <f t="shared" si="27"/>
        <v>否</v>
      </c>
      <c r="G576" s="167" t="str">
        <f t="shared" si="28"/>
        <v>项</v>
      </c>
    </row>
    <row r="577" hidden="1" spans="1:7">
      <c r="A577" s="446" t="s">
        <v>1072</v>
      </c>
      <c r="B577" s="315" t="s">
        <v>1073</v>
      </c>
      <c r="C577" s="447">
        <v>0</v>
      </c>
      <c r="D577" s="322">
        <v>8</v>
      </c>
      <c r="E577" s="313" t="str">
        <f t="shared" si="26"/>
        <v/>
      </c>
      <c r="F577" s="286" t="str">
        <f t="shared" si="27"/>
        <v>是</v>
      </c>
      <c r="G577" s="167" t="str">
        <f t="shared" si="28"/>
        <v>项</v>
      </c>
    </row>
    <row r="578" spans="1:7">
      <c r="A578" s="446" t="s">
        <v>1074</v>
      </c>
      <c r="B578" s="315" t="s">
        <v>1075</v>
      </c>
      <c r="C578" s="447">
        <v>114</v>
      </c>
      <c r="D578" s="322">
        <v>2</v>
      </c>
      <c r="E578" s="313">
        <f t="shared" si="26"/>
        <v>-0.982</v>
      </c>
      <c r="F578" s="286" t="str">
        <f t="shared" si="27"/>
        <v>是</v>
      </c>
      <c r="G578" s="167" t="str">
        <f t="shared" si="28"/>
        <v>项</v>
      </c>
    </row>
    <row r="579" spans="1:7">
      <c r="A579" s="446" t="s">
        <v>1076</v>
      </c>
      <c r="B579" s="315" t="s">
        <v>1077</v>
      </c>
      <c r="C579" s="447">
        <v>68</v>
      </c>
      <c r="D579" s="322">
        <v>10</v>
      </c>
      <c r="E579" s="313">
        <f t="shared" si="26"/>
        <v>-0.853</v>
      </c>
      <c r="F579" s="286" t="str">
        <f t="shared" si="27"/>
        <v>是</v>
      </c>
      <c r="G579" s="167" t="str">
        <f t="shared" si="28"/>
        <v>项</v>
      </c>
    </row>
    <row r="580" hidden="1" spans="1:7">
      <c r="A580" s="446" t="s">
        <v>1078</v>
      </c>
      <c r="B580" s="315" t="s">
        <v>1079</v>
      </c>
      <c r="C580" s="447">
        <v>0</v>
      </c>
      <c r="D580" s="322">
        <v>0</v>
      </c>
      <c r="E580" s="313" t="str">
        <f t="shared" ref="E580:E643" si="29">IF(C580&gt;0,D580/C580-1,IF(C580&lt;0,-(D580/C580-1),""))</f>
        <v/>
      </c>
      <c r="F580" s="286" t="str">
        <f t="shared" ref="F580:F643" si="30">IF(LEN(A580)=3,"是",IF(B580&lt;&gt;"",IF(SUM(C580:D580)&lt;&gt;0,"是","否"),"是"))</f>
        <v>否</v>
      </c>
      <c r="G580" s="167" t="str">
        <f t="shared" ref="G580:G643" si="31">IF(LEN(A580)=3,"类",IF(LEN(A580)=5,"款","项"))</f>
        <v>项</v>
      </c>
    </row>
    <row r="581" spans="1:7">
      <c r="A581" s="446" t="s">
        <v>1080</v>
      </c>
      <c r="B581" s="315" t="s">
        <v>1081</v>
      </c>
      <c r="C581" s="447">
        <v>294</v>
      </c>
      <c r="D581" s="322">
        <v>2664</v>
      </c>
      <c r="E581" s="313">
        <f t="shared" si="29"/>
        <v>8.061</v>
      </c>
      <c r="F581" s="286" t="str">
        <f t="shared" si="30"/>
        <v>是</v>
      </c>
      <c r="G581" s="167" t="str">
        <f t="shared" si="31"/>
        <v>项</v>
      </c>
    </row>
    <row r="582" hidden="1" spans="1:7">
      <c r="A582" s="446" t="s">
        <v>1082</v>
      </c>
      <c r="B582" s="315" t="s">
        <v>1083</v>
      </c>
      <c r="C582" s="447">
        <v>0</v>
      </c>
      <c r="D582" s="322">
        <v>0</v>
      </c>
      <c r="E582" s="313" t="str">
        <f t="shared" si="29"/>
        <v/>
      </c>
      <c r="F582" s="286" t="str">
        <f t="shared" si="30"/>
        <v>否</v>
      </c>
      <c r="G582" s="167" t="str">
        <f t="shared" si="31"/>
        <v>项</v>
      </c>
    </row>
    <row r="583" hidden="1" spans="1:7">
      <c r="A583" s="446" t="s">
        <v>1084</v>
      </c>
      <c r="B583" s="315" t="s">
        <v>1085</v>
      </c>
      <c r="C583" s="447">
        <v>0</v>
      </c>
      <c r="D583" s="322">
        <v>0</v>
      </c>
      <c r="E583" s="313" t="str">
        <f t="shared" si="29"/>
        <v/>
      </c>
      <c r="F583" s="286" t="str">
        <f t="shared" si="30"/>
        <v>否</v>
      </c>
      <c r="G583" s="167" t="str">
        <f t="shared" si="31"/>
        <v>项</v>
      </c>
    </row>
    <row r="584" spans="1:7">
      <c r="A584" s="446" t="s">
        <v>1086</v>
      </c>
      <c r="B584" s="315" t="s">
        <v>1087</v>
      </c>
      <c r="C584" s="447">
        <v>515</v>
      </c>
      <c r="D584" s="322">
        <v>380</v>
      </c>
      <c r="E584" s="313">
        <f t="shared" si="29"/>
        <v>-0.262</v>
      </c>
      <c r="F584" s="286" t="str">
        <f t="shared" si="30"/>
        <v>是</v>
      </c>
      <c r="G584" s="167" t="str">
        <f t="shared" si="31"/>
        <v>项</v>
      </c>
    </row>
    <row r="585" spans="1:7">
      <c r="A585" s="445" t="s">
        <v>1088</v>
      </c>
      <c r="B585" s="311" t="s">
        <v>1089</v>
      </c>
      <c r="C585" s="312">
        <f>SUM(C586:C592)</f>
        <v>6833</v>
      </c>
      <c r="D585" s="312">
        <f>SUM(D586:D592)</f>
        <v>7741</v>
      </c>
      <c r="E585" s="313">
        <f t="shared" si="29"/>
        <v>0.133</v>
      </c>
      <c r="F585" s="286" t="str">
        <f t="shared" si="30"/>
        <v>是</v>
      </c>
      <c r="G585" s="167" t="str">
        <f t="shared" si="31"/>
        <v>款</v>
      </c>
    </row>
    <row r="586" spans="1:7">
      <c r="A586" s="446" t="s">
        <v>1090</v>
      </c>
      <c r="B586" s="315" t="s">
        <v>1091</v>
      </c>
      <c r="C586" s="447">
        <v>1520</v>
      </c>
      <c r="D586" s="322">
        <v>2182</v>
      </c>
      <c r="E586" s="313">
        <f t="shared" si="29"/>
        <v>0.436</v>
      </c>
      <c r="F586" s="286" t="str">
        <f t="shared" si="30"/>
        <v>是</v>
      </c>
      <c r="G586" s="167" t="str">
        <f t="shared" si="31"/>
        <v>项</v>
      </c>
    </row>
    <row r="587" spans="1:7">
      <c r="A587" s="446" t="s">
        <v>1092</v>
      </c>
      <c r="B587" s="315" t="s">
        <v>1093</v>
      </c>
      <c r="C587" s="447">
        <v>322</v>
      </c>
      <c r="D587" s="322">
        <v>420</v>
      </c>
      <c r="E587" s="313">
        <f t="shared" si="29"/>
        <v>0.304</v>
      </c>
      <c r="F587" s="286" t="str">
        <f t="shared" si="30"/>
        <v>是</v>
      </c>
      <c r="G587" s="167" t="str">
        <f t="shared" si="31"/>
        <v>项</v>
      </c>
    </row>
    <row r="588" spans="1:7">
      <c r="A588" s="446" t="s">
        <v>1094</v>
      </c>
      <c r="B588" s="315" t="s">
        <v>1095</v>
      </c>
      <c r="C588" s="447">
        <v>8</v>
      </c>
      <c r="D588" s="322">
        <v>6</v>
      </c>
      <c r="E588" s="313">
        <f t="shared" si="29"/>
        <v>-0.25</v>
      </c>
      <c r="F588" s="286" t="str">
        <f t="shared" si="30"/>
        <v>是</v>
      </c>
      <c r="G588" s="167" t="str">
        <f t="shared" si="31"/>
        <v>项</v>
      </c>
    </row>
    <row r="589" s="411" customFormat="1" hidden="1" spans="1:7">
      <c r="A589" s="446" t="s">
        <v>1096</v>
      </c>
      <c r="B589" s="315" t="s">
        <v>1097</v>
      </c>
      <c r="C589" s="452"/>
      <c r="D589" s="322"/>
      <c r="E589" s="313" t="str">
        <f t="shared" si="29"/>
        <v/>
      </c>
      <c r="F589" s="286" t="str">
        <f t="shared" si="30"/>
        <v>否</v>
      </c>
      <c r="G589" s="167" t="str">
        <f t="shared" si="31"/>
        <v>项</v>
      </c>
    </row>
    <row r="590" spans="1:7">
      <c r="A590" s="446" t="s">
        <v>1098</v>
      </c>
      <c r="B590" s="315" t="s">
        <v>1099</v>
      </c>
      <c r="C590" s="453">
        <v>764</v>
      </c>
      <c r="D590" s="322">
        <v>616</v>
      </c>
      <c r="E590" s="313">
        <f t="shared" si="29"/>
        <v>-0.194</v>
      </c>
      <c r="F590" s="286" t="str">
        <f t="shared" si="30"/>
        <v>是</v>
      </c>
      <c r="G590" s="167" t="str">
        <f t="shared" si="31"/>
        <v>项</v>
      </c>
    </row>
    <row r="591" spans="1:7">
      <c r="A591" s="446" t="s">
        <v>1100</v>
      </c>
      <c r="B591" s="315" t="s">
        <v>1101</v>
      </c>
      <c r="C591" s="453">
        <v>15</v>
      </c>
      <c r="D591" s="322">
        <v>30</v>
      </c>
      <c r="E591" s="313">
        <f t="shared" si="29"/>
        <v>1</v>
      </c>
      <c r="F591" s="286" t="str">
        <f t="shared" si="30"/>
        <v>是</v>
      </c>
      <c r="G591" s="167" t="str">
        <f t="shared" si="31"/>
        <v>项</v>
      </c>
    </row>
    <row r="592" spans="1:7">
      <c r="A592" s="446" t="s">
        <v>1102</v>
      </c>
      <c r="B592" s="315" t="s">
        <v>1103</v>
      </c>
      <c r="C592" s="447">
        <v>4204</v>
      </c>
      <c r="D592" s="322">
        <v>4487</v>
      </c>
      <c r="E592" s="313">
        <f t="shared" si="29"/>
        <v>0.067</v>
      </c>
      <c r="F592" s="286" t="str">
        <f t="shared" si="30"/>
        <v>是</v>
      </c>
      <c r="G592" s="167" t="str">
        <f t="shared" si="31"/>
        <v>项</v>
      </c>
    </row>
    <row r="593" spans="1:7">
      <c r="A593" s="445" t="s">
        <v>1104</v>
      </c>
      <c r="B593" s="311" t="s">
        <v>1105</v>
      </c>
      <c r="C593" s="312">
        <f>SUM(C594:C599)</f>
        <v>17844</v>
      </c>
      <c r="D593" s="312">
        <f>SUM(D594:D599)</f>
        <v>17105</v>
      </c>
      <c r="E593" s="313">
        <f t="shared" si="29"/>
        <v>-0.041</v>
      </c>
      <c r="F593" s="286" t="str">
        <f t="shared" si="30"/>
        <v>是</v>
      </c>
      <c r="G593" s="167" t="str">
        <f t="shared" si="31"/>
        <v>款</v>
      </c>
    </row>
    <row r="594" s="411" customFormat="1" spans="1:7">
      <c r="A594" s="446" t="s">
        <v>1106</v>
      </c>
      <c r="B594" s="315" t="s">
        <v>1107</v>
      </c>
      <c r="C594" s="447">
        <v>792</v>
      </c>
      <c r="D594" s="322">
        <v>669</v>
      </c>
      <c r="E594" s="313">
        <f t="shared" si="29"/>
        <v>-0.155</v>
      </c>
      <c r="F594" s="286" t="str">
        <f t="shared" si="30"/>
        <v>是</v>
      </c>
      <c r="G594" s="167" t="str">
        <f t="shared" si="31"/>
        <v>项</v>
      </c>
    </row>
    <row r="595" ht="37.5" spans="1:7">
      <c r="A595" s="446" t="s">
        <v>1108</v>
      </c>
      <c r="B595" s="315" t="s">
        <v>1109</v>
      </c>
      <c r="C595" s="447">
        <v>14017</v>
      </c>
      <c r="D595" s="322">
        <v>13848</v>
      </c>
      <c r="E595" s="313">
        <f t="shared" si="29"/>
        <v>-0.012</v>
      </c>
      <c r="F595" s="286" t="str">
        <f t="shared" si="30"/>
        <v>是</v>
      </c>
      <c r="G595" s="167" t="str">
        <f t="shared" si="31"/>
        <v>项</v>
      </c>
    </row>
    <row r="596" ht="37.5" spans="1:7">
      <c r="A596" s="446" t="s">
        <v>1110</v>
      </c>
      <c r="B596" s="315" t="s">
        <v>1111</v>
      </c>
      <c r="C596" s="447">
        <v>45</v>
      </c>
      <c r="D596" s="322">
        <v>151</v>
      </c>
      <c r="E596" s="313">
        <f t="shared" si="29"/>
        <v>2.356</v>
      </c>
      <c r="F596" s="286" t="str">
        <f t="shared" si="30"/>
        <v>是</v>
      </c>
      <c r="G596" s="167" t="str">
        <f t="shared" si="31"/>
        <v>项</v>
      </c>
    </row>
    <row r="597" spans="1:7">
      <c r="A597" s="446" t="s">
        <v>1112</v>
      </c>
      <c r="B597" s="315" t="s">
        <v>1113</v>
      </c>
      <c r="C597" s="447">
        <v>1</v>
      </c>
      <c r="D597" s="322">
        <v>2</v>
      </c>
      <c r="E597" s="313">
        <f t="shared" si="29"/>
        <v>1</v>
      </c>
      <c r="F597" s="286" t="str">
        <f t="shared" si="30"/>
        <v>是</v>
      </c>
      <c r="G597" s="167" t="str">
        <f t="shared" si="31"/>
        <v>项</v>
      </c>
    </row>
    <row r="598" spans="1:7">
      <c r="A598" s="446" t="s">
        <v>1114</v>
      </c>
      <c r="B598" s="315" t="s">
        <v>1115</v>
      </c>
      <c r="C598" s="447">
        <v>2289</v>
      </c>
      <c r="D598" s="322">
        <v>2361</v>
      </c>
      <c r="E598" s="313">
        <f t="shared" si="29"/>
        <v>0.031</v>
      </c>
      <c r="F598" s="286" t="str">
        <f t="shared" si="30"/>
        <v>是</v>
      </c>
      <c r="G598" s="167" t="str">
        <f t="shared" si="31"/>
        <v>项</v>
      </c>
    </row>
    <row r="599" spans="1:7">
      <c r="A599" s="446" t="s">
        <v>1116</v>
      </c>
      <c r="B599" s="315" t="s">
        <v>1117</v>
      </c>
      <c r="C599" s="447">
        <v>700</v>
      </c>
      <c r="D599" s="322">
        <v>74</v>
      </c>
      <c r="E599" s="313">
        <f t="shared" si="29"/>
        <v>-0.894</v>
      </c>
      <c r="F599" s="286" t="str">
        <f t="shared" si="30"/>
        <v>是</v>
      </c>
      <c r="G599" s="167" t="str">
        <f t="shared" si="31"/>
        <v>项</v>
      </c>
    </row>
    <row r="600" spans="1:7">
      <c r="A600" s="445" t="s">
        <v>1118</v>
      </c>
      <c r="B600" s="311" t="s">
        <v>1119</v>
      </c>
      <c r="C600" s="312">
        <f>SUM(C601:C607)</f>
        <v>5758</v>
      </c>
      <c r="D600" s="312">
        <f>SUM(D601:D607)</f>
        <v>3906</v>
      </c>
      <c r="E600" s="313">
        <f t="shared" si="29"/>
        <v>-0.322</v>
      </c>
      <c r="F600" s="286" t="str">
        <f t="shared" si="30"/>
        <v>是</v>
      </c>
      <c r="G600" s="167" t="str">
        <f t="shared" si="31"/>
        <v>款</v>
      </c>
    </row>
    <row r="601" spans="1:7">
      <c r="A601" s="446" t="s">
        <v>1120</v>
      </c>
      <c r="B601" s="315" t="s">
        <v>1121</v>
      </c>
      <c r="C601" s="447">
        <v>76</v>
      </c>
      <c r="D601" s="322">
        <v>216</v>
      </c>
      <c r="E601" s="313">
        <f t="shared" si="29"/>
        <v>1.842</v>
      </c>
      <c r="F601" s="286" t="str">
        <f t="shared" si="30"/>
        <v>是</v>
      </c>
      <c r="G601" s="167" t="str">
        <f t="shared" si="31"/>
        <v>项</v>
      </c>
    </row>
    <row r="602" spans="1:7">
      <c r="A602" s="446" t="s">
        <v>1122</v>
      </c>
      <c r="B602" s="315" t="s">
        <v>1123</v>
      </c>
      <c r="C602" s="447">
        <v>2526</v>
      </c>
      <c r="D602" s="322">
        <v>2508</v>
      </c>
      <c r="E602" s="313">
        <f t="shared" si="29"/>
        <v>-0.007</v>
      </c>
      <c r="F602" s="286" t="str">
        <f t="shared" si="30"/>
        <v>是</v>
      </c>
      <c r="G602" s="167" t="str">
        <f t="shared" si="31"/>
        <v>项</v>
      </c>
    </row>
    <row r="603" hidden="1" spans="1:7">
      <c r="A603" s="446" t="s">
        <v>1124</v>
      </c>
      <c r="B603" s="315" t="s">
        <v>1125</v>
      </c>
      <c r="C603" s="447">
        <v>0</v>
      </c>
      <c r="D603" s="322"/>
      <c r="E603" s="313" t="str">
        <f t="shared" si="29"/>
        <v/>
      </c>
      <c r="F603" s="286" t="str">
        <f t="shared" si="30"/>
        <v>否</v>
      </c>
      <c r="G603" s="167" t="str">
        <f t="shared" si="31"/>
        <v>项</v>
      </c>
    </row>
    <row r="604" spans="1:7">
      <c r="A604" s="446" t="s">
        <v>1126</v>
      </c>
      <c r="B604" s="315" t="s">
        <v>1127</v>
      </c>
      <c r="C604" s="447">
        <v>152</v>
      </c>
      <c r="D604" s="322">
        <v>167</v>
      </c>
      <c r="E604" s="313">
        <f t="shared" si="29"/>
        <v>0.099</v>
      </c>
      <c r="F604" s="286" t="str">
        <f t="shared" si="30"/>
        <v>是</v>
      </c>
      <c r="G604" s="167" t="str">
        <f t="shared" si="31"/>
        <v>项</v>
      </c>
    </row>
    <row r="605" hidden="1" spans="1:7">
      <c r="A605" s="446" t="s">
        <v>1128</v>
      </c>
      <c r="B605" s="315" t="s">
        <v>1129</v>
      </c>
      <c r="C605" s="447">
        <v>0</v>
      </c>
      <c r="D605" s="322">
        <v>0</v>
      </c>
      <c r="E605" s="313" t="str">
        <f t="shared" si="29"/>
        <v/>
      </c>
      <c r="F605" s="286" t="str">
        <f t="shared" si="30"/>
        <v>否</v>
      </c>
      <c r="G605" s="167" t="str">
        <f t="shared" si="31"/>
        <v>项</v>
      </c>
    </row>
    <row r="606" spans="1:7">
      <c r="A606" s="446" t="s">
        <v>1130</v>
      </c>
      <c r="B606" s="315" t="s">
        <v>1131</v>
      </c>
      <c r="C606" s="447">
        <v>3004</v>
      </c>
      <c r="D606" s="322">
        <v>1015</v>
      </c>
      <c r="E606" s="313">
        <f t="shared" si="29"/>
        <v>-0.662</v>
      </c>
      <c r="F606" s="286" t="str">
        <f t="shared" si="30"/>
        <v>是</v>
      </c>
      <c r="G606" s="167" t="str">
        <f t="shared" si="31"/>
        <v>项</v>
      </c>
    </row>
    <row r="607" hidden="1" spans="1:7">
      <c r="A607" s="446" t="s">
        <v>1132</v>
      </c>
      <c r="B607" s="315" t="s">
        <v>1133</v>
      </c>
      <c r="C607" s="447">
        <v>0</v>
      </c>
      <c r="D607" s="322">
        <v>0</v>
      </c>
      <c r="E607" s="313" t="str">
        <f t="shared" si="29"/>
        <v/>
      </c>
      <c r="F607" s="286" t="str">
        <f t="shared" si="30"/>
        <v>否</v>
      </c>
      <c r="G607" s="167" t="str">
        <f t="shared" si="31"/>
        <v>项</v>
      </c>
    </row>
    <row r="608" spans="1:7">
      <c r="A608" s="445" t="s">
        <v>1134</v>
      </c>
      <c r="B608" s="311" t="s">
        <v>1135</v>
      </c>
      <c r="C608" s="312">
        <f>SUM(C609:C616)</f>
        <v>1642</v>
      </c>
      <c r="D608" s="312">
        <f>SUM(D609:D616)</f>
        <v>1317</v>
      </c>
      <c r="E608" s="313">
        <f t="shared" si="29"/>
        <v>-0.198</v>
      </c>
      <c r="F608" s="286" t="str">
        <f t="shared" si="30"/>
        <v>是</v>
      </c>
      <c r="G608" s="167" t="str">
        <f t="shared" si="31"/>
        <v>款</v>
      </c>
    </row>
    <row r="609" spans="1:7">
      <c r="A609" s="446" t="s">
        <v>1136</v>
      </c>
      <c r="B609" s="315" t="s">
        <v>139</v>
      </c>
      <c r="C609" s="447">
        <v>685</v>
      </c>
      <c r="D609" s="322">
        <v>240</v>
      </c>
      <c r="E609" s="313">
        <f t="shared" si="29"/>
        <v>-0.65</v>
      </c>
      <c r="F609" s="286" t="str">
        <f t="shared" si="30"/>
        <v>是</v>
      </c>
      <c r="G609" s="167" t="str">
        <f t="shared" si="31"/>
        <v>项</v>
      </c>
    </row>
    <row r="610" spans="1:7">
      <c r="A610" s="446" t="s">
        <v>1137</v>
      </c>
      <c r="B610" s="315" t="s">
        <v>141</v>
      </c>
      <c r="C610" s="447">
        <v>6</v>
      </c>
      <c r="D610" s="322">
        <v>10</v>
      </c>
      <c r="E610" s="313">
        <f t="shared" si="29"/>
        <v>0.667</v>
      </c>
      <c r="F610" s="286" t="str">
        <f t="shared" si="30"/>
        <v>是</v>
      </c>
      <c r="G610" s="167" t="str">
        <f t="shared" si="31"/>
        <v>项</v>
      </c>
    </row>
    <row r="611" hidden="1" spans="1:7">
      <c r="A611" s="446" t="s">
        <v>1138</v>
      </c>
      <c r="B611" s="315" t="s">
        <v>143</v>
      </c>
      <c r="C611" s="447">
        <v>0</v>
      </c>
      <c r="D611" s="322"/>
      <c r="E611" s="313" t="str">
        <f t="shared" si="29"/>
        <v/>
      </c>
      <c r="F611" s="286" t="str">
        <f t="shared" si="30"/>
        <v>否</v>
      </c>
      <c r="G611" s="167" t="str">
        <f t="shared" si="31"/>
        <v>项</v>
      </c>
    </row>
    <row r="612" spans="1:7">
      <c r="A612" s="446" t="s">
        <v>1139</v>
      </c>
      <c r="B612" s="315" t="s">
        <v>1140</v>
      </c>
      <c r="C612" s="447">
        <v>1</v>
      </c>
      <c r="D612" s="322">
        <v>68</v>
      </c>
      <c r="E612" s="313">
        <f t="shared" si="29"/>
        <v>67</v>
      </c>
      <c r="F612" s="286" t="str">
        <f t="shared" si="30"/>
        <v>是</v>
      </c>
      <c r="G612" s="167" t="str">
        <f t="shared" si="31"/>
        <v>项</v>
      </c>
    </row>
    <row r="613" spans="1:7">
      <c r="A613" s="446" t="s">
        <v>1141</v>
      </c>
      <c r="B613" s="315" t="s">
        <v>1142</v>
      </c>
      <c r="C613" s="447">
        <v>5</v>
      </c>
      <c r="D613" s="322">
        <v>12</v>
      </c>
      <c r="E613" s="313">
        <f t="shared" si="29"/>
        <v>1.4</v>
      </c>
      <c r="F613" s="286" t="str">
        <f t="shared" si="30"/>
        <v>是</v>
      </c>
      <c r="G613" s="167" t="str">
        <f t="shared" si="31"/>
        <v>项</v>
      </c>
    </row>
    <row r="614" hidden="1" spans="1:7">
      <c r="A614" s="446" t="s">
        <v>1143</v>
      </c>
      <c r="B614" s="315" t="s">
        <v>1144</v>
      </c>
      <c r="C614" s="447">
        <v>0</v>
      </c>
      <c r="D614" s="322"/>
      <c r="E614" s="313" t="str">
        <f t="shared" si="29"/>
        <v/>
      </c>
      <c r="F614" s="286" t="str">
        <f t="shared" si="30"/>
        <v>否</v>
      </c>
      <c r="G614" s="167" t="str">
        <f t="shared" si="31"/>
        <v>项</v>
      </c>
    </row>
    <row r="615" spans="1:7">
      <c r="A615" s="446" t="s">
        <v>1145</v>
      </c>
      <c r="B615" s="315" t="s">
        <v>1146</v>
      </c>
      <c r="C615" s="447">
        <v>438</v>
      </c>
      <c r="D615" s="322">
        <v>451</v>
      </c>
      <c r="E615" s="313">
        <f t="shared" si="29"/>
        <v>0.03</v>
      </c>
      <c r="F615" s="286" t="str">
        <f t="shared" si="30"/>
        <v>是</v>
      </c>
      <c r="G615" s="167" t="str">
        <f t="shared" si="31"/>
        <v>项</v>
      </c>
    </row>
    <row r="616" spans="1:7">
      <c r="A616" s="446" t="s">
        <v>1147</v>
      </c>
      <c r="B616" s="315" t="s">
        <v>1148</v>
      </c>
      <c r="C616" s="447">
        <v>507</v>
      </c>
      <c r="D616" s="322">
        <v>536</v>
      </c>
      <c r="E616" s="313">
        <f t="shared" si="29"/>
        <v>0.057</v>
      </c>
      <c r="F616" s="286" t="str">
        <f t="shared" si="30"/>
        <v>是</v>
      </c>
      <c r="G616" s="167" t="str">
        <f t="shared" si="31"/>
        <v>项</v>
      </c>
    </row>
    <row r="617" spans="1:7">
      <c r="A617" s="445" t="s">
        <v>1149</v>
      </c>
      <c r="B617" s="311" t="s">
        <v>1150</v>
      </c>
      <c r="C617" s="312">
        <f>SUM(C618:C621)</f>
        <v>94</v>
      </c>
      <c r="D617" s="312">
        <f>SUM(D618:D621)</f>
        <v>38</v>
      </c>
      <c r="E617" s="313">
        <f t="shared" si="29"/>
        <v>-0.596</v>
      </c>
      <c r="F617" s="286" t="str">
        <f t="shared" si="30"/>
        <v>是</v>
      </c>
      <c r="G617" s="167" t="str">
        <f t="shared" si="31"/>
        <v>款</v>
      </c>
    </row>
    <row r="618" spans="1:7">
      <c r="A618" s="446" t="s">
        <v>1151</v>
      </c>
      <c r="B618" s="315" t="s">
        <v>139</v>
      </c>
      <c r="C618" s="447">
        <v>84</v>
      </c>
      <c r="D618" s="322">
        <v>38</v>
      </c>
      <c r="E618" s="313">
        <f t="shared" si="29"/>
        <v>-0.548</v>
      </c>
      <c r="F618" s="286" t="str">
        <f t="shared" si="30"/>
        <v>是</v>
      </c>
      <c r="G618" s="167" t="str">
        <f t="shared" si="31"/>
        <v>项</v>
      </c>
    </row>
    <row r="619" spans="1:7">
      <c r="A619" s="446" t="s">
        <v>1152</v>
      </c>
      <c r="B619" s="315" t="s">
        <v>141</v>
      </c>
      <c r="C619" s="447">
        <v>10</v>
      </c>
      <c r="D619" s="322">
        <v>0</v>
      </c>
      <c r="E619" s="313">
        <f t="shared" si="29"/>
        <v>-1</v>
      </c>
      <c r="F619" s="286" t="str">
        <f t="shared" si="30"/>
        <v>是</v>
      </c>
      <c r="G619" s="167" t="str">
        <f t="shared" si="31"/>
        <v>项</v>
      </c>
    </row>
    <row r="620" hidden="1" spans="1:7">
      <c r="A620" s="446" t="s">
        <v>1153</v>
      </c>
      <c r="B620" s="315" t="s">
        <v>143</v>
      </c>
      <c r="C620" s="322">
        <v>0</v>
      </c>
      <c r="D620" s="322">
        <v>0</v>
      </c>
      <c r="E620" s="313" t="str">
        <f t="shared" si="29"/>
        <v/>
      </c>
      <c r="F620" s="286" t="str">
        <f t="shared" si="30"/>
        <v>否</v>
      </c>
      <c r="G620" s="167" t="str">
        <f t="shared" si="31"/>
        <v>项</v>
      </c>
    </row>
    <row r="621" hidden="1" spans="1:7">
      <c r="A621" s="446" t="s">
        <v>1154</v>
      </c>
      <c r="B621" s="315" t="s">
        <v>1155</v>
      </c>
      <c r="C621" s="322"/>
      <c r="D621" s="322"/>
      <c r="E621" s="313" t="str">
        <f t="shared" si="29"/>
        <v/>
      </c>
      <c r="F621" s="286" t="str">
        <f t="shared" si="30"/>
        <v>否</v>
      </c>
      <c r="G621" s="167" t="str">
        <f t="shared" si="31"/>
        <v>项</v>
      </c>
    </row>
    <row r="622" spans="1:7">
      <c r="A622" s="445" t="s">
        <v>1156</v>
      </c>
      <c r="B622" s="311" t="s">
        <v>1157</v>
      </c>
      <c r="C622" s="312">
        <f>SUM(C623:C624)</f>
        <v>2592</v>
      </c>
      <c r="D622" s="312">
        <f>SUM(D623:D624)</f>
        <v>2771</v>
      </c>
      <c r="E622" s="313">
        <f t="shared" si="29"/>
        <v>0.069</v>
      </c>
      <c r="F622" s="286" t="str">
        <f t="shared" si="30"/>
        <v>是</v>
      </c>
      <c r="G622" s="167" t="str">
        <f t="shared" si="31"/>
        <v>款</v>
      </c>
    </row>
    <row r="623" spans="1:7">
      <c r="A623" s="446" t="s">
        <v>1158</v>
      </c>
      <c r="B623" s="315" t="s">
        <v>1159</v>
      </c>
      <c r="C623" s="447">
        <v>2592</v>
      </c>
      <c r="D623" s="322">
        <v>2771</v>
      </c>
      <c r="E623" s="313">
        <f t="shared" si="29"/>
        <v>0.069</v>
      </c>
      <c r="F623" s="286" t="str">
        <f t="shared" si="30"/>
        <v>是</v>
      </c>
      <c r="G623" s="167" t="str">
        <f t="shared" si="31"/>
        <v>项</v>
      </c>
    </row>
    <row r="624" hidden="1" spans="1:7">
      <c r="A624" s="446" t="s">
        <v>1160</v>
      </c>
      <c r="B624" s="315" t="s">
        <v>1161</v>
      </c>
      <c r="C624" s="447">
        <v>0</v>
      </c>
      <c r="D624" s="322">
        <v>0</v>
      </c>
      <c r="E624" s="313" t="str">
        <f t="shared" si="29"/>
        <v/>
      </c>
      <c r="F624" s="286" t="str">
        <f t="shared" si="30"/>
        <v>否</v>
      </c>
      <c r="G624" s="167" t="str">
        <f t="shared" si="31"/>
        <v>项</v>
      </c>
    </row>
    <row r="625" spans="1:7">
      <c r="A625" s="445" t="s">
        <v>1162</v>
      </c>
      <c r="B625" s="311" t="s">
        <v>1163</v>
      </c>
      <c r="C625" s="312">
        <f>SUM(C626:C627)</f>
        <v>209</v>
      </c>
      <c r="D625" s="312">
        <f>SUM(D626:D627)</f>
        <v>248</v>
      </c>
      <c r="E625" s="313">
        <f t="shared" si="29"/>
        <v>0.187</v>
      </c>
      <c r="F625" s="286" t="str">
        <f t="shared" si="30"/>
        <v>是</v>
      </c>
      <c r="G625" s="167" t="str">
        <f t="shared" si="31"/>
        <v>款</v>
      </c>
    </row>
    <row r="626" spans="1:7">
      <c r="A626" s="446" t="s">
        <v>1164</v>
      </c>
      <c r="B626" s="315" t="s">
        <v>1165</v>
      </c>
      <c r="C626" s="447">
        <v>169</v>
      </c>
      <c r="D626" s="322">
        <v>175</v>
      </c>
      <c r="E626" s="313">
        <f t="shared" si="29"/>
        <v>0.036</v>
      </c>
      <c r="F626" s="286" t="str">
        <f t="shared" si="30"/>
        <v>是</v>
      </c>
      <c r="G626" s="167" t="str">
        <f t="shared" si="31"/>
        <v>项</v>
      </c>
    </row>
    <row r="627" spans="1:7">
      <c r="A627" s="446" t="s">
        <v>1166</v>
      </c>
      <c r="B627" s="315" t="s">
        <v>1167</v>
      </c>
      <c r="C627" s="447">
        <v>40</v>
      </c>
      <c r="D627" s="322">
        <v>73</v>
      </c>
      <c r="E627" s="313">
        <f t="shared" si="29"/>
        <v>0.825</v>
      </c>
      <c r="F627" s="286" t="str">
        <f t="shared" si="30"/>
        <v>是</v>
      </c>
      <c r="G627" s="167" t="str">
        <f t="shared" si="31"/>
        <v>项</v>
      </c>
    </row>
    <row r="628" spans="1:7">
      <c r="A628" s="445" t="s">
        <v>1168</v>
      </c>
      <c r="B628" s="311" t="s">
        <v>1169</v>
      </c>
      <c r="C628" s="312">
        <f>SUM(C629:C630)</f>
        <v>165</v>
      </c>
      <c r="D628" s="312">
        <f>SUM(D629:D630)</f>
        <v>226</v>
      </c>
      <c r="E628" s="313">
        <f t="shared" si="29"/>
        <v>0.37</v>
      </c>
      <c r="F628" s="286" t="str">
        <f t="shared" si="30"/>
        <v>是</v>
      </c>
      <c r="G628" s="167" t="str">
        <f t="shared" si="31"/>
        <v>款</v>
      </c>
    </row>
    <row r="629" spans="1:7">
      <c r="A629" s="446" t="s">
        <v>1170</v>
      </c>
      <c r="B629" s="315" t="s">
        <v>1171</v>
      </c>
      <c r="C629" s="447">
        <v>165</v>
      </c>
      <c r="D629" s="322">
        <v>226</v>
      </c>
      <c r="E629" s="313">
        <f t="shared" si="29"/>
        <v>0.37</v>
      </c>
      <c r="F629" s="286" t="str">
        <f t="shared" si="30"/>
        <v>是</v>
      </c>
      <c r="G629" s="167" t="str">
        <f t="shared" si="31"/>
        <v>项</v>
      </c>
    </row>
    <row r="630" hidden="1" spans="1:7">
      <c r="A630" s="446" t="s">
        <v>1172</v>
      </c>
      <c r="B630" s="315" t="s">
        <v>1173</v>
      </c>
      <c r="C630" s="447">
        <v>0</v>
      </c>
      <c r="D630" s="322">
        <v>0</v>
      </c>
      <c r="E630" s="313" t="str">
        <f t="shared" si="29"/>
        <v/>
      </c>
      <c r="F630" s="286" t="str">
        <f t="shared" si="30"/>
        <v>否</v>
      </c>
      <c r="G630" s="167" t="str">
        <f t="shared" si="31"/>
        <v>项</v>
      </c>
    </row>
    <row r="631" ht="37.5" hidden="1" spans="1:7">
      <c r="A631" s="445" t="s">
        <v>1174</v>
      </c>
      <c r="B631" s="311" t="s">
        <v>1175</v>
      </c>
      <c r="C631" s="312">
        <f>SUM(C632:C633)</f>
        <v>0</v>
      </c>
      <c r="D631" s="312">
        <f>SUM(D632:D633)</f>
        <v>0</v>
      </c>
      <c r="E631" s="313" t="str">
        <f t="shared" si="29"/>
        <v/>
      </c>
      <c r="F631" s="286" t="str">
        <f t="shared" si="30"/>
        <v>否</v>
      </c>
      <c r="G631" s="167" t="str">
        <f t="shared" si="31"/>
        <v>款</v>
      </c>
    </row>
    <row r="632" hidden="1" spans="1:7">
      <c r="A632" s="446" t="s">
        <v>1176</v>
      </c>
      <c r="B632" s="315" t="s">
        <v>1177</v>
      </c>
      <c r="C632" s="322">
        <v>0</v>
      </c>
      <c r="D632" s="322">
        <v>0</v>
      </c>
      <c r="E632" s="313" t="str">
        <f t="shared" si="29"/>
        <v/>
      </c>
      <c r="F632" s="286" t="str">
        <f t="shared" si="30"/>
        <v>否</v>
      </c>
      <c r="G632" s="167" t="str">
        <f t="shared" si="31"/>
        <v>项</v>
      </c>
    </row>
    <row r="633" hidden="1" spans="1:7">
      <c r="A633" s="446" t="s">
        <v>1178</v>
      </c>
      <c r="B633" s="315" t="s">
        <v>1179</v>
      </c>
      <c r="C633" s="322">
        <v>0</v>
      </c>
      <c r="D633" s="322">
        <v>0</v>
      </c>
      <c r="E633" s="313" t="str">
        <f t="shared" si="29"/>
        <v/>
      </c>
      <c r="F633" s="286" t="str">
        <f t="shared" si="30"/>
        <v>否</v>
      </c>
      <c r="G633" s="167" t="str">
        <f t="shared" si="31"/>
        <v>项</v>
      </c>
    </row>
    <row r="634" spans="1:7">
      <c r="A634" s="445" t="s">
        <v>1180</v>
      </c>
      <c r="B634" s="311" t="s">
        <v>1181</v>
      </c>
      <c r="C634" s="312">
        <f>SUM(C635:C636)</f>
        <v>51</v>
      </c>
      <c r="D634" s="312">
        <f>SUM(D635:D636)</f>
        <v>5</v>
      </c>
      <c r="E634" s="313">
        <f t="shared" si="29"/>
        <v>-0.902</v>
      </c>
      <c r="F634" s="286" t="str">
        <f t="shared" si="30"/>
        <v>是</v>
      </c>
      <c r="G634" s="167" t="str">
        <f t="shared" si="31"/>
        <v>款</v>
      </c>
    </row>
    <row r="635" spans="1:7">
      <c r="A635" s="446">
        <v>2082501</v>
      </c>
      <c r="B635" s="315" t="s">
        <v>1182</v>
      </c>
      <c r="C635" s="447">
        <v>51</v>
      </c>
      <c r="D635" s="322">
        <v>5</v>
      </c>
      <c r="E635" s="313">
        <f t="shared" si="29"/>
        <v>-0.902</v>
      </c>
      <c r="F635" s="286" t="str">
        <f t="shared" si="30"/>
        <v>是</v>
      </c>
      <c r="G635" s="167" t="str">
        <f t="shared" si="31"/>
        <v>项</v>
      </c>
    </row>
    <row r="636" hidden="1" spans="1:7">
      <c r="A636" s="446" t="s">
        <v>1183</v>
      </c>
      <c r="B636" s="315" t="s">
        <v>1184</v>
      </c>
      <c r="C636" s="447">
        <v>0</v>
      </c>
      <c r="D636" s="322">
        <v>0</v>
      </c>
      <c r="E636" s="313" t="str">
        <f t="shared" si="29"/>
        <v/>
      </c>
      <c r="F636" s="286" t="str">
        <f t="shared" si="30"/>
        <v>否</v>
      </c>
      <c r="G636" s="167" t="str">
        <f t="shared" si="31"/>
        <v>项</v>
      </c>
    </row>
    <row r="637" ht="37.5" spans="1:7">
      <c r="A637" s="445" t="s">
        <v>1185</v>
      </c>
      <c r="B637" s="311" t="s">
        <v>1186</v>
      </c>
      <c r="C637" s="312">
        <f>SUM(C638:C640)</f>
        <v>1120</v>
      </c>
      <c r="D637" s="312">
        <f>SUM(D638:D640)</f>
        <v>1514</v>
      </c>
      <c r="E637" s="313">
        <f t="shared" si="29"/>
        <v>0.352</v>
      </c>
      <c r="F637" s="286" t="str">
        <f t="shared" si="30"/>
        <v>是</v>
      </c>
      <c r="G637" s="167" t="str">
        <f t="shared" si="31"/>
        <v>款</v>
      </c>
    </row>
    <row r="638" ht="37.5" hidden="1" spans="1:7">
      <c r="A638" s="446" t="s">
        <v>1187</v>
      </c>
      <c r="B638" s="315" t="s">
        <v>1188</v>
      </c>
      <c r="C638" s="322"/>
      <c r="D638" s="322"/>
      <c r="E638" s="313" t="str">
        <f t="shared" si="29"/>
        <v/>
      </c>
      <c r="F638" s="286" t="str">
        <f t="shared" si="30"/>
        <v>否</v>
      </c>
      <c r="G638" s="167" t="str">
        <f t="shared" si="31"/>
        <v>项</v>
      </c>
    </row>
    <row r="639" ht="37.5" spans="1:7">
      <c r="A639" s="446" t="s">
        <v>1189</v>
      </c>
      <c r="B639" s="315" t="s">
        <v>1190</v>
      </c>
      <c r="C639" s="447">
        <v>1120</v>
      </c>
      <c r="D639" s="322">
        <v>1514</v>
      </c>
      <c r="E639" s="313">
        <f t="shared" si="29"/>
        <v>0.352</v>
      </c>
      <c r="F639" s="286" t="str">
        <f t="shared" si="30"/>
        <v>是</v>
      </c>
      <c r="G639" s="167" t="str">
        <f t="shared" si="31"/>
        <v>项</v>
      </c>
    </row>
    <row r="640" ht="37.5" hidden="1" spans="1:7">
      <c r="A640" s="446" t="s">
        <v>1191</v>
      </c>
      <c r="B640" s="315" t="s">
        <v>1192</v>
      </c>
      <c r="C640" s="322">
        <v>0</v>
      </c>
      <c r="D640" s="322">
        <v>0</v>
      </c>
      <c r="E640" s="313" t="str">
        <f t="shared" si="29"/>
        <v/>
      </c>
      <c r="F640" s="286" t="str">
        <f t="shared" si="30"/>
        <v>否</v>
      </c>
      <c r="G640" s="167" t="str">
        <f t="shared" si="31"/>
        <v>项</v>
      </c>
    </row>
    <row r="641" ht="37.5" hidden="1" spans="1:7">
      <c r="A641" s="445" t="s">
        <v>1193</v>
      </c>
      <c r="B641" s="311" t="s">
        <v>1194</v>
      </c>
      <c r="C641" s="312">
        <f>SUM(C642:C645)</f>
        <v>0</v>
      </c>
      <c r="D641" s="312">
        <f>SUM(D642:D645)</f>
        <v>0</v>
      </c>
      <c r="E641" s="313" t="str">
        <f t="shared" si="29"/>
        <v/>
      </c>
      <c r="F641" s="286" t="str">
        <f t="shared" si="30"/>
        <v>否</v>
      </c>
      <c r="G641" s="167" t="str">
        <f t="shared" si="31"/>
        <v>款</v>
      </c>
    </row>
    <row r="642" hidden="1" spans="1:7">
      <c r="A642" s="446" t="s">
        <v>1195</v>
      </c>
      <c r="B642" s="315" t="s">
        <v>1196</v>
      </c>
      <c r="C642" s="322">
        <v>0</v>
      </c>
      <c r="D642" s="322">
        <v>0</v>
      </c>
      <c r="E642" s="313" t="str">
        <f t="shared" si="29"/>
        <v/>
      </c>
      <c r="F642" s="286" t="str">
        <f t="shared" si="30"/>
        <v>否</v>
      </c>
      <c r="G642" s="167" t="str">
        <f t="shared" si="31"/>
        <v>项</v>
      </c>
    </row>
    <row r="643" hidden="1" spans="1:7">
      <c r="A643" s="446" t="s">
        <v>1197</v>
      </c>
      <c r="B643" s="315" t="s">
        <v>1198</v>
      </c>
      <c r="C643" s="322">
        <v>0</v>
      </c>
      <c r="D643" s="322">
        <v>0</v>
      </c>
      <c r="E643" s="313" t="str">
        <f t="shared" si="29"/>
        <v/>
      </c>
      <c r="F643" s="286" t="str">
        <f t="shared" si="30"/>
        <v>否</v>
      </c>
      <c r="G643" s="167" t="str">
        <f t="shared" si="31"/>
        <v>项</v>
      </c>
    </row>
    <row r="644" hidden="1" spans="1:7">
      <c r="A644" s="446" t="s">
        <v>1199</v>
      </c>
      <c r="B644" s="315" t="s">
        <v>1200</v>
      </c>
      <c r="C644" s="322">
        <v>0</v>
      </c>
      <c r="D644" s="322">
        <v>0</v>
      </c>
      <c r="E644" s="313" t="str">
        <f t="shared" ref="E644:E707" si="32">IF(C644&gt;0,D644/C644-1,IF(C644&lt;0,-(D644/C644-1),""))</f>
        <v/>
      </c>
      <c r="F644" s="286" t="str">
        <f t="shared" ref="F644:F707" si="33">IF(LEN(A644)=3,"是",IF(B644&lt;&gt;"",IF(SUM(C644:D644)&lt;&gt;0,"是","否"),"是"))</f>
        <v>否</v>
      </c>
      <c r="G644" s="167" t="str">
        <f t="shared" ref="G644:G707" si="34">IF(LEN(A644)=3,"类",IF(LEN(A644)=5,"款","项"))</f>
        <v>项</v>
      </c>
    </row>
    <row r="645" ht="37.5" hidden="1" spans="1:7">
      <c r="A645" s="446" t="s">
        <v>1201</v>
      </c>
      <c r="B645" s="315" t="s">
        <v>1202</v>
      </c>
      <c r="C645" s="322">
        <v>0</v>
      </c>
      <c r="D645" s="322">
        <v>0</v>
      </c>
      <c r="E645" s="313" t="str">
        <f t="shared" si="32"/>
        <v/>
      </c>
      <c r="F645" s="286" t="str">
        <f t="shared" si="33"/>
        <v>否</v>
      </c>
      <c r="G645" s="167" t="str">
        <f t="shared" si="34"/>
        <v>项</v>
      </c>
    </row>
    <row r="646" spans="1:7">
      <c r="A646" s="445" t="s">
        <v>1203</v>
      </c>
      <c r="B646" s="311" t="s">
        <v>1204</v>
      </c>
      <c r="C646" s="312">
        <f>SUM(C647:C653)</f>
        <v>642</v>
      </c>
      <c r="D646" s="312">
        <f>SUM(D647:D653)</f>
        <v>554</v>
      </c>
      <c r="E646" s="313">
        <f t="shared" si="32"/>
        <v>-0.137</v>
      </c>
      <c r="F646" s="286" t="str">
        <f t="shared" si="33"/>
        <v>是</v>
      </c>
      <c r="G646" s="167" t="str">
        <f t="shared" si="34"/>
        <v>款</v>
      </c>
    </row>
    <row r="647" spans="1:7">
      <c r="A647" s="446" t="s">
        <v>1205</v>
      </c>
      <c r="B647" s="315" t="s">
        <v>139</v>
      </c>
      <c r="C647" s="447">
        <v>389</v>
      </c>
      <c r="D647" s="322">
        <v>365</v>
      </c>
      <c r="E647" s="313">
        <f t="shared" si="32"/>
        <v>-0.062</v>
      </c>
      <c r="F647" s="286" t="str">
        <f t="shared" si="33"/>
        <v>是</v>
      </c>
      <c r="G647" s="167" t="str">
        <f t="shared" si="34"/>
        <v>项</v>
      </c>
    </row>
    <row r="648" spans="1:7">
      <c r="A648" s="446" t="s">
        <v>1206</v>
      </c>
      <c r="B648" s="315" t="s">
        <v>141</v>
      </c>
      <c r="C648" s="447">
        <v>5</v>
      </c>
      <c r="D648" s="322">
        <v>10</v>
      </c>
      <c r="E648" s="313">
        <f t="shared" si="32"/>
        <v>1</v>
      </c>
      <c r="F648" s="286" t="str">
        <f t="shared" si="33"/>
        <v>是</v>
      </c>
      <c r="G648" s="167" t="str">
        <f t="shared" si="34"/>
        <v>项</v>
      </c>
    </row>
    <row r="649" hidden="1" spans="1:7">
      <c r="A649" s="446" t="s">
        <v>1207</v>
      </c>
      <c r="B649" s="315" t="s">
        <v>143</v>
      </c>
      <c r="C649" s="447">
        <v>0</v>
      </c>
      <c r="D649" s="322">
        <v>0</v>
      </c>
      <c r="E649" s="313" t="str">
        <f t="shared" si="32"/>
        <v/>
      </c>
      <c r="F649" s="286" t="str">
        <f t="shared" si="33"/>
        <v>否</v>
      </c>
      <c r="G649" s="167" t="str">
        <f t="shared" si="34"/>
        <v>项</v>
      </c>
    </row>
    <row r="650" spans="1:7">
      <c r="A650" s="446" t="s">
        <v>1208</v>
      </c>
      <c r="B650" s="315" t="s">
        <v>1209</v>
      </c>
      <c r="C650" s="447">
        <v>248</v>
      </c>
      <c r="D650" s="322">
        <v>179</v>
      </c>
      <c r="E650" s="313">
        <f t="shared" si="32"/>
        <v>-0.278</v>
      </c>
      <c r="F650" s="286" t="str">
        <f t="shared" si="33"/>
        <v>是</v>
      </c>
      <c r="G650" s="167" t="str">
        <f t="shared" si="34"/>
        <v>项</v>
      </c>
    </row>
    <row r="651" hidden="1" spans="1:7">
      <c r="A651" s="446" t="s">
        <v>1210</v>
      </c>
      <c r="B651" s="315" t="s">
        <v>1211</v>
      </c>
      <c r="C651" s="447">
        <v>0</v>
      </c>
      <c r="D651" s="322"/>
      <c r="E651" s="313" t="str">
        <f t="shared" si="32"/>
        <v/>
      </c>
      <c r="F651" s="286" t="str">
        <f t="shared" si="33"/>
        <v>否</v>
      </c>
      <c r="G651" s="167" t="str">
        <f t="shared" si="34"/>
        <v>项</v>
      </c>
    </row>
    <row r="652" hidden="1" spans="1:7">
      <c r="A652" s="446" t="s">
        <v>1212</v>
      </c>
      <c r="B652" s="315" t="s">
        <v>157</v>
      </c>
      <c r="C652" s="447">
        <v>0</v>
      </c>
      <c r="D652" s="322"/>
      <c r="E652" s="313" t="str">
        <f t="shared" si="32"/>
        <v/>
      </c>
      <c r="F652" s="286" t="str">
        <f t="shared" si="33"/>
        <v>否</v>
      </c>
      <c r="G652" s="167" t="str">
        <f t="shared" si="34"/>
        <v>项</v>
      </c>
    </row>
    <row r="653" hidden="1" spans="1:7">
      <c r="A653" s="446" t="s">
        <v>1213</v>
      </c>
      <c r="B653" s="315" t="s">
        <v>1214</v>
      </c>
      <c r="C653" s="447">
        <v>0</v>
      </c>
      <c r="D653" s="322"/>
      <c r="E653" s="313" t="str">
        <f t="shared" si="32"/>
        <v/>
      </c>
      <c r="F653" s="286" t="str">
        <f t="shared" si="33"/>
        <v>否</v>
      </c>
      <c r="G653" s="167" t="str">
        <f t="shared" si="34"/>
        <v>项</v>
      </c>
    </row>
    <row r="654" spans="1:7">
      <c r="A654" s="445" t="s">
        <v>1215</v>
      </c>
      <c r="B654" s="311" t="s">
        <v>1216</v>
      </c>
      <c r="C654" s="312">
        <f>SUM(C655:C656)</f>
        <v>3</v>
      </c>
      <c r="D654" s="312">
        <f>SUM(D655:D656)</f>
        <v>15</v>
      </c>
      <c r="E654" s="313">
        <f t="shared" si="32"/>
        <v>4</v>
      </c>
      <c r="F654" s="286" t="str">
        <f t="shared" si="33"/>
        <v>是</v>
      </c>
      <c r="G654" s="167" t="str">
        <f t="shared" si="34"/>
        <v>款</v>
      </c>
    </row>
    <row r="655" ht="37.5" spans="1:7">
      <c r="A655" s="446" t="s">
        <v>1217</v>
      </c>
      <c r="B655" s="315" t="s">
        <v>1218</v>
      </c>
      <c r="C655" s="322">
        <v>3</v>
      </c>
      <c r="D655" s="322">
        <v>15</v>
      </c>
      <c r="E655" s="313">
        <f t="shared" si="32"/>
        <v>4</v>
      </c>
      <c r="F655" s="286" t="str">
        <f t="shared" si="33"/>
        <v>是</v>
      </c>
      <c r="G655" s="167" t="str">
        <f t="shared" si="34"/>
        <v>项</v>
      </c>
    </row>
    <row r="656" hidden="1" spans="1:7">
      <c r="A656" s="446" t="s">
        <v>1219</v>
      </c>
      <c r="B656" s="315" t="s">
        <v>1220</v>
      </c>
      <c r="C656" s="322">
        <v>0</v>
      </c>
      <c r="D656" s="322">
        <v>0</v>
      </c>
      <c r="E656" s="313" t="str">
        <f t="shared" si="32"/>
        <v/>
      </c>
      <c r="F656" s="286" t="str">
        <f t="shared" si="33"/>
        <v>否</v>
      </c>
      <c r="G656" s="167" t="str">
        <f t="shared" si="34"/>
        <v>项</v>
      </c>
    </row>
    <row r="657" spans="1:7">
      <c r="A657" s="445" t="s">
        <v>1221</v>
      </c>
      <c r="B657" s="311" t="s">
        <v>1222</v>
      </c>
      <c r="C657" s="312">
        <f>C658</f>
        <v>3225</v>
      </c>
      <c r="D657" s="312">
        <f>D658</f>
        <v>3476</v>
      </c>
      <c r="E657" s="313">
        <f t="shared" si="32"/>
        <v>0.078</v>
      </c>
      <c r="F657" s="286" t="str">
        <f t="shared" si="33"/>
        <v>是</v>
      </c>
      <c r="G657" s="167" t="str">
        <f t="shared" si="34"/>
        <v>款</v>
      </c>
    </row>
    <row r="658" spans="1:7">
      <c r="A658" s="318">
        <v>2089999</v>
      </c>
      <c r="B658" s="315" t="s">
        <v>1223</v>
      </c>
      <c r="C658" s="447">
        <v>3225</v>
      </c>
      <c r="D658" s="322">
        <v>3476</v>
      </c>
      <c r="E658" s="313">
        <f t="shared" si="32"/>
        <v>0.078</v>
      </c>
      <c r="F658" s="286" t="str">
        <f t="shared" si="33"/>
        <v>是</v>
      </c>
      <c r="G658" s="167" t="str">
        <f t="shared" si="34"/>
        <v>项</v>
      </c>
    </row>
    <row r="659" spans="1:7">
      <c r="A659" s="445" t="s">
        <v>85</v>
      </c>
      <c r="B659" s="311" t="s">
        <v>86</v>
      </c>
      <c r="C659" s="312">
        <f>C660+C665+C679+C683+C695+C698+C702+C707+C711+C715+C718+C727+C729</f>
        <v>72354</v>
      </c>
      <c r="D659" s="312">
        <f>D660+D665+D679+D683+D695+D698+D702+D707+D711+D715+D718+D727+D729</f>
        <v>79445</v>
      </c>
      <c r="E659" s="313">
        <f t="shared" si="32"/>
        <v>0.098</v>
      </c>
      <c r="F659" s="286" t="str">
        <f t="shared" si="33"/>
        <v>是</v>
      </c>
      <c r="G659" s="167" t="str">
        <f t="shared" si="34"/>
        <v>类</v>
      </c>
    </row>
    <row r="660" spans="1:7">
      <c r="A660" s="445" t="s">
        <v>1224</v>
      </c>
      <c r="B660" s="311" t="s">
        <v>1225</v>
      </c>
      <c r="C660" s="312">
        <f>SUM(C661:C664)</f>
        <v>549</v>
      </c>
      <c r="D660" s="312">
        <f>SUM(D661:D664)</f>
        <v>488</v>
      </c>
      <c r="E660" s="313">
        <f t="shared" si="32"/>
        <v>-0.111</v>
      </c>
      <c r="F660" s="286" t="str">
        <f t="shared" si="33"/>
        <v>是</v>
      </c>
      <c r="G660" s="167" t="str">
        <f t="shared" si="34"/>
        <v>款</v>
      </c>
    </row>
    <row r="661" spans="1:7">
      <c r="A661" s="446" t="s">
        <v>1226</v>
      </c>
      <c r="B661" s="315" t="s">
        <v>139</v>
      </c>
      <c r="C661" s="447">
        <v>519</v>
      </c>
      <c r="D661" s="447">
        <v>460</v>
      </c>
      <c r="E661" s="313">
        <f t="shared" si="32"/>
        <v>-0.114</v>
      </c>
      <c r="F661" s="286" t="str">
        <f t="shared" si="33"/>
        <v>是</v>
      </c>
      <c r="G661" s="167" t="str">
        <f t="shared" si="34"/>
        <v>项</v>
      </c>
    </row>
    <row r="662" spans="1:7">
      <c r="A662" s="446" t="s">
        <v>1227</v>
      </c>
      <c r="B662" s="315" t="s">
        <v>141</v>
      </c>
      <c r="C662" s="447">
        <v>21</v>
      </c>
      <c r="D662" s="447">
        <v>21</v>
      </c>
      <c r="E662" s="313">
        <f t="shared" si="32"/>
        <v>0</v>
      </c>
      <c r="F662" s="286" t="str">
        <f t="shared" si="33"/>
        <v>是</v>
      </c>
      <c r="G662" s="167" t="str">
        <f t="shared" si="34"/>
        <v>项</v>
      </c>
    </row>
    <row r="663" hidden="1" spans="1:7">
      <c r="A663" s="446" t="s">
        <v>1228</v>
      </c>
      <c r="B663" s="315" t="s">
        <v>143</v>
      </c>
      <c r="C663" s="447">
        <v>0</v>
      </c>
      <c r="D663" s="447">
        <v>0</v>
      </c>
      <c r="E663" s="313" t="str">
        <f t="shared" si="32"/>
        <v/>
      </c>
      <c r="F663" s="286" t="str">
        <f t="shared" si="33"/>
        <v>否</v>
      </c>
      <c r="G663" s="167" t="str">
        <f t="shared" si="34"/>
        <v>项</v>
      </c>
    </row>
    <row r="664" spans="1:7">
      <c r="A664" s="446" t="s">
        <v>1229</v>
      </c>
      <c r="B664" s="315" t="s">
        <v>1230</v>
      </c>
      <c r="C664" s="447">
        <v>9</v>
      </c>
      <c r="D664" s="447">
        <v>7</v>
      </c>
      <c r="E664" s="313">
        <f t="shared" si="32"/>
        <v>-0.222</v>
      </c>
      <c r="F664" s="286" t="str">
        <f t="shared" si="33"/>
        <v>是</v>
      </c>
      <c r="G664" s="167" t="str">
        <f t="shared" si="34"/>
        <v>项</v>
      </c>
    </row>
    <row r="665" spans="1:7">
      <c r="A665" s="445" t="s">
        <v>1231</v>
      </c>
      <c r="B665" s="311" t="s">
        <v>1232</v>
      </c>
      <c r="C665" s="312">
        <f>SUM(C666:C678)</f>
        <v>2760</v>
      </c>
      <c r="D665" s="312">
        <f>SUM(D666:D678)</f>
        <v>2701</v>
      </c>
      <c r="E665" s="313">
        <f t="shared" si="32"/>
        <v>-0.021</v>
      </c>
      <c r="F665" s="286" t="str">
        <f t="shared" si="33"/>
        <v>是</v>
      </c>
      <c r="G665" s="167" t="str">
        <f t="shared" si="34"/>
        <v>款</v>
      </c>
    </row>
    <row r="666" spans="1:7">
      <c r="A666" s="446" t="s">
        <v>1233</v>
      </c>
      <c r="B666" s="315" t="s">
        <v>1234</v>
      </c>
      <c r="C666" s="447">
        <v>2761</v>
      </c>
      <c r="D666" s="447">
        <v>2701</v>
      </c>
      <c r="E666" s="313">
        <f t="shared" si="32"/>
        <v>-0.022</v>
      </c>
      <c r="F666" s="286" t="str">
        <f t="shared" si="33"/>
        <v>是</v>
      </c>
      <c r="G666" s="167" t="str">
        <f t="shared" si="34"/>
        <v>项</v>
      </c>
    </row>
    <row r="667" hidden="1" spans="1:7">
      <c r="A667" s="446" t="s">
        <v>1235</v>
      </c>
      <c r="B667" s="315" t="s">
        <v>1236</v>
      </c>
      <c r="C667" s="322"/>
      <c r="D667" s="322"/>
      <c r="E667" s="313" t="str">
        <f t="shared" si="32"/>
        <v/>
      </c>
      <c r="F667" s="286" t="str">
        <f t="shared" si="33"/>
        <v>否</v>
      </c>
      <c r="G667" s="167" t="str">
        <f t="shared" si="34"/>
        <v>项</v>
      </c>
    </row>
    <row r="668" hidden="1" spans="1:7">
      <c r="A668" s="446" t="s">
        <v>1237</v>
      </c>
      <c r="B668" s="315" t="s">
        <v>1238</v>
      </c>
      <c r="C668" s="322"/>
      <c r="D668" s="322"/>
      <c r="E668" s="313" t="str">
        <f t="shared" si="32"/>
        <v/>
      </c>
      <c r="F668" s="286" t="str">
        <f t="shared" si="33"/>
        <v>否</v>
      </c>
      <c r="G668" s="167" t="str">
        <f t="shared" si="34"/>
        <v>项</v>
      </c>
    </row>
    <row r="669" hidden="1" spans="1:7">
      <c r="A669" s="446" t="s">
        <v>1239</v>
      </c>
      <c r="B669" s="315" t="s">
        <v>1240</v>
      </c>
      <c r="C669" s="322">
        <v>0</v>
      </c>
      <c r="D669" s="322">
        <v>0</v>
      </c>
      <c r="E669" s="313" t="str">
        <f t="shared" si="32"/>
        <v/>
      </c>
      <c r="F669" s="286" t="str">
        <f t="shared" si="33"/>
        <v>否</v>
      </c>
      <c r="G669" s="167" t="str">
        <f t="shared" si="34"/>
        <v>项</v>
      </c>
    </row>
    <row r="670" hidden="1" spans="1:7">
      <c r="A670" s="446" t="s">
        <v>1241</v>
      </c>
      <c r="B670" s="315" t="s">
        <v>1242</v>
      </c>
      <c r="C670" s="322">
        <v>0</v>
      </c>
      <c r="D670" s="322">
        <v>0</v>
      </c>
      <c r="E670" s="313" t="str">
        <f t="shared" si="32"/>
        <v/>
      </c>
      <c r="F670" s="286" t="str">
        <f t="shared" si="33"/>
        <v>否</v>
      </c>
      <c r="G670" s="167" t="str">
        <f t="shared" si="34"/>
        <v>项</v>
      </c>
    </row>
    <row r="671" hidden="1" spans="1:7">
      <c r="A671" s="446" t="s">
        <v>1243</v>
      </c>
      <c r="B671" s="315" t="s">
        <v>1244</v>
      </c>
      <c r="C671" s="322">
        <v>0</v>
      </c>
      <c r="D671" s="322">
        <v>0</v>
      </c>
      <c r="E671" s="313" t="str">
        <f t="shared" si="32"/>
        <v/>
      </c>
      <c r="F671" s="286" t="str">
        <f t="shared" si="33"/>
        <v>否</v>
      </c>
      <c r="G671" s="167" t="str">
        <f t="shared" si="34"/>
        <v>项</v>
      </c>
    </row>
    <row r="672" hidden="1" spans="1:7">
      <c r="A672" s="446" t="s">
        <v>1245</v>
      </c>
      <c r="B672" s="315" t="s">
        <v>1246</v>
      </c>
      <c r="C672" s="322">
        <v>0</v>
      </c>
      <c r="D672" s="322">
        <v>0</v>
      </c>
      <c r="E672" s="313" t="str">
        <f t="shared" si="32"/>
        <v/>
      </c>
      <c r="F672" s="286" t="str">
        <f t="shared" si="33"/>
        <v>否</v>
      </c>
      <c r="G672" s="167" t="str">
        <f t="shared" si="34"/>
        <v>项</v>
      </c>
    </row>
    <row r="673" hidden="1" spans="1:7">
      <c r="A673" s="446" t="s">
        <v>1247</v>
      </c>
      <c r="B673" s="315" t="s">
        <v>1248</v>
      </c>
      <c r="C673" s="322"/>
      <c r="D673" s="322"/>
      <c r="E673" s="313" t="str">
        <f t="shared" si="32"/>
        <v/>
      </c>
      <c r="F673" s="286" t="str">
        <f t="shared" si="33"/>
        <v>否</v>
      </c>
      <c r="G673" s="167" t="str">
        <f t="shared" si="34"/>
        <v>项</v>
      </c>
    </row>
    <row r="674" hidden="1" spans="1:7">
      <c r="A674" s="446" t="s">
        <v>1249</v>
      </c>
      <c r="B674" s="315" t="s">
        <v>1250</v>
      </c>
      <c r="C674" s="322">
        <v>0</v>
      </c>
      <c r="D674" s="322">
        <v>0</v>
      </c>
      <c r="E674" s="313" t="str">
        <f t="shared" si="32"/>
        <v/>
      </c>
      <c r="F674" s="286" t="str">
        <f t="shared" si="33"/>
        <v>否</v>
      </c>
      <c r="G674" s="167" t="str">
        <f t="shared" si="34"/>
        <v>项</v>
      </c>
    </row>
    <row r="675" hidden="1" spans="1:7">
      <c r="A675" s="446" t="s">
        <v>1251</v>
      </c>
      <c r="B675" s="315" t="s">
        <v>1252</v>
      </c>
      <c r="C675" s="322"/>
      <c r="D675" s="322"/>
      <c r="E675" s="313" t="str">
        <f t="shared" si="32"/>
        <v/>
      </c>
      <c r="F675" s="286" t="str">
        <f t="shared" si="33"/>
        <v>否</v>
      </c>
      <c r="G675" s="167" t="str">
        <f t="shared" si="34"/>
        <v>项</v>
      </c>
    </row>
    <row r="676" hidden="1" spans="1:7">
      <c r="A676" s="446" t="s">
        <v>1253</v>
      </c>
      <c r="B676" s="315" t="s">
        <v>1254</v>
      </c>
      <c r="C676" s="322">
        <v>0</v>
      </c>
      <c r="D676" s="322">
        <v>0</v>
      </c>
      <c r="E676" s="313" t="str">
        <f t="shared" si="32"/>
        <v/>
      </c>
      <c r="F676" s="286" t="str">
        <f t="shared" si="33"/>
        <v>否</v>
      </c>
      <c r="G676" s="167" t="str">
        <f t="shared" si="34"/>
        <v>项</v>
      </c>
    </row>
    <row r="677" hidden="1" spans="1:7">
      <c r="A677" s="446" t="s">
        <v>1255</v>
      </c>
      <c r="B677" s="315" t="s">
        <v>1256</v>
      </c>
      <c r="C677" s="322"/>
      <c r="D677" s="322"/>
      <c r="E677" s="313" t="str">
        <f t="shared" si="32"/>
        <v/>
      </c>
      <c r="F677" s="286" t="str">
        <f t="shared" si="33"/>
        <v>否</v>
      </c>
      <c r="G677" s="167" t="str">
        <f t="shared" si="34"/>
        <v>项</v>
      </c>
    </row>
    <row r="678" spans="1:7">
      <c r="A678" s="446" t="s">
        <v>1257</v>
      </c>
      <c r="B678" s="315" t="s">
        <v>1258</v>
      </c>
      <c r="C678" s="322">
        <v>-1</v>
      </c>
      <c r="D678" s="322"/>
      <c r="E678" s="313">
        <f t="shared" si="32"/>
        <v>1</v>
      </c>
      <c r="F678" s="286" t="str">
        <f t="shared" si="33"/>
        <v>是</v>
      </c>
      <c r="G678" s="167" t="str">
        <f t="shared" si="34"/>
        <v>项</v>
      </c>
    </row>
    <row r="679" spans="1:7">
      <c r="A679" s="445" t="s">
        <v>1259</v>
      </c>
      <c r="B679" s="311" t="s">
        <v>1260</v>
      </c>
      <c r="C679" s="312">
        <f>SUM(C680:C682)</f>
        <v>8098</v>
      </c>
      <c r="D679" s="312">
        <f>SUM(D680:D682)</f>
        <v>8117</v>
      </c>
      <c r="E679" s="313">
        <f t="shared" si="32"/>
        <v>0.002</v>
      </c>
      <c r="F679" s="286" t="str">
        <f t="shared" si="33"/>
        <v>是</v>
      </c>
      <c r="G679" s="167" t="str">
        <f t="shared" si="34"/>
        <v>款</v>
      </c>
    </row>
    <row r="680" spans="1:7">
      <c r="A680" s="446" t="s">
        <v>1261</v>
      </c>
      <c r="B680" s="315" t="s">
        <v>1262</v>
      </c>
      <c r="C680" s="447">
        <v>7927</v>
      </c>
      <c r="D680" s="447">
        <v>7839</v>
      </c>
      <c r="E680" s="313">
        <f t="shared" si="32"/>
        <v>-0.011</v>
      </c>
      <c r="F680" s="286" t="str">
        <f t="shared" si="33"/>
        <v>是</v>
      </c>
      <c r="G680" s="167" t="str">
        <f t="shared" si="34"/>
        <v>项</v>
      </c>
    </row>
    <row r="681" spans="1:7">
      <c r="A681" s="446" t="s">
        <v>1263</v>
      </c>
      <c r="B681" s="315" t="s">
        <v>1264</v>
      </c>
      <c r="C681" s="447">
        <v>8</v>
      </c>
      <c r="D681" s="447">
        <v>0</v>
      </c>
      <c r="E681" s="313">
        <f t="shared" si="32"/>
        <v>-1</v>
      </c>
      <c r="F681" s="286" t="str">
        <f t="shared" si="33"/>
        <v>是</v>
      </c>
      <c r="G681" s="167" t="str">
        <f t="shared" si="34"/>
        <v>项</v>
      </c>
    </row>
    <row r="682" spans="1:7">
      <c r="A682" s="446" t="s">
        <v>1265</v>
      </c>
      <c r="B682" s="315" t="s">
        <v>1266</v>
      </c>
      <c r="C682" s="447">
        <v>163</v>
      </c>
      <c r="D682" s="447">
        <v>278</v>
      </c>
      <c r="E682" s="313">
        <f t="shared" si="32"/>
        <v>0.706</v>
      </c>
      <c r="F682" s="286" t="str">
        <f t="shared" si="33"/>
        <v>是</v>
      </c>
      <c r="G682" s="167" t="str">
        <f t="shared" si="34"/>
        <v>项</v>
      </c>
    </row>
    <row r="683" spans="1:7">
      <c r="A683" s="445" t="s">
        <v>1267</v>
      </c>
      <c r="B683" s="311" t="s">
        <v>1268</v>
      </c>
      <c r="C683" s="312">
        <f>SUM(C684:C694)</f>
        <v>31038</v>
      </c>
      <c r="D683" s="312">
        <f>SUM(D684:D694)</f>
        <v>35356</v>
      </c>
      <c r="E683" s="313">
        <f t="shared" si="32"/>
        <v>0.139</v>
      </c>
      <c r="F683" s="286" t="str">
        <f t="shared" si="33"/>
        <v>是</v>
      </c>
      <c r="G683" s="167" t="str">
        <f t="shared" si="34"/>
        <v>款</v>
      </c>
    </row>
    <row r="684" spans="1:7">
      <c r="A684" s="446" t="s">
        <v>1269</v>
      </c>
      <c r="B684" s="315" t="s">
        <v>1270</v>
      </c>
      <c r="C684" s="447">
        <v>1966</v>
      </c>
      <c r="D684" s="447">
        <v>1965</v>
      </c>
      <c r="E684" s="313">
        <f t="shared" si="32"/>
        <v>-0.001</v>
      </c>
      <c r="F684" s="286" t="str">
        <f t="shared" si="33"/>
        <v>是</v>
      </c>
      <c r="G684" s="167" t="str">
        <f t="shared" si="34"/>
        <v>项</v>
      </c>
    </row>
    <row r="685" spans="1:7">
      <c r="A685" s="446" t="s">
        <v>1271</v>
      </c>
      <c r="B685" s="315" t="s">
        <v>1272</v>
      </c>
      <c r="C685" s="447">
        <v>391</v>
      </c>
      <c r="D685" s="447">
        <v>439</v>
      </c>
      <c r="E685" s="313">
        <f t="shared" si="32"/>
        <v>0.123</v>
      </c>
      <c r="F685" s="286" t="str">
        <f t="shared" si="33"/>
        <v>是</v>
      </c>
      <c r="G685" s="167" t="str">
        <f t="shared" si="34"/>
        <v>项</v>
      </c>
    </row>
    <row r="686" spans="1:7">
      <c r="A686" s="446" t="s">
        <v>1273</v>
      </c>
      <c r="B686" s="315" t="s">
        <v>1274</v>
      </c>
      <c r="C686" s="447">
        <v>1785</v>
      </c>
      <c r="D686" s="447">
        <v>1661</v>
      </c>
      <c r="E686" s="313">
        <f t="shared" si="32"/>
        <v>-0.069</v>
      </c>
      <c r="F686" s="286" t="str">
        <f t="shared" si="33"/>
        <v>是</v>
      </c>
      <c r="G686" s="167" t="str">
        <f t="shared" si="34"/>
        <v>项</v>
      </c>
    </row>
    <row r="687" hidden="1" spans="1:7">
      <c r="A687" s="446" t="s">
        <v>1275</v>
      </c>
      <c r="B687" s="315" t="s">
        <v>1276</v>
      </c>
      <c r="C687" s="447">
        <v>0</v>
      </c>
      <c r="D687" s="447">
        <v>0</v>
      </c>
      <c r="E687" s="313" t="str">
        <f t="shared" si="32"/>
        <v/>
      </c>
      <c r="F687" s="286" t="str">
        <f t="shared" si="33"/>
        <v>否</v>
      </c>
      <c r="G687" s="167" t="str">
        <f t="shared" si="34"/>
        <v>项</v>
      </c>
    </row>
    <row r="688" hidden="1" spans="1:7">
      <c r="A688" s="446" t="s">
        <v>1277</v>
      </c>
      <c r="B688" s="315" t="s">
        <v>1278</v>
      </c>
      <c r="C688" s="447">
        <v>0</v>
      </c>
      <c r="D688" s="447">
        <v>0</v>
      </c>
      <c r="E688" s="313" t="str">
        <f t="shared" si="32"/>
        <v/>
      </c>
      <c r="F688" s="286" t="str">
        <f t="shared" si="33"/>
        <v>否</v>
      </c>
      <c r="G688" s="167" t="str">
        <f t="shared" si="34"/>
        <v>项</v>
      </c>
    </row>
    <row r="689" hidden="1" spans="1:7">
      <c r="A689" s="446" t="s">
        <v>1279</v>
      </c>
      <c r="B689" s="315" t="s">
        <v>1280</v>
      </c>
      <c r="C689" s="447">
        <v>0</v>
      </c>
      <c r="D689" s="447">
        <v>0</v>
      </c>
      <c r="E689" s="313" t="str">
        <f t="shared" si="32"/>
        <v/>
      </c>
      <c r="F689" s="286" t="str">
        <f t="shared" si="33"/>
        <v>否</v>
      </c>
      <c r="G689" s="167" t="str">
        <f t="shared" si="34"/>
        <v>项</v>
      </c>
    </row>
    <row r="690" spans="1:7">
      <c r="A690" s="446" t="s">
        <v>1281</v>
      </c>
      <c r="B690" s="315" t="s">
        <v>1282</v>
      </c>
      <c r="C690" s="447">
        <v>295</v>
      </c>
      <c r="D690" s="447">
        <v>460</v>
      </c>
      <c r="E690" s="313">
        <f t="shared" si="32"/>
        <v>0.559</v>
      </c>
      <c r="F690" s="286" t="str">
        <f t="shared" si="33"/>
        <v>是</v>
      </c>
      <c r="G690" s="167" t="str">
        <f t="shared" si="34"/>
        <v>项</v>
      </c>
    </row>
    <row r="691" spans="1:7">
      <c r="A691" s="446" t="s">
        <v>1283</v>
      </c>
      <c r="B691" s="315" t="s">
        <v>1284</v>
      </c>
      <c r="C691" s="447">
        <v>20136</v>
      </c>
      <c r="D691" s="447">
        <v>20427</v>
      </c>
      <c r="E691" s="313">
        <f t="shared" si="32"/>
        <v>0.014</v>
      </c>
      <c r="F691" s="286" t="str">
        <f t="shared" si="33"/>
        <v>是</v>
      </c>
      <c r="G691" s="167" t="str">
        <f t="shared" si="34"/>
        <v>项</v>
      </c>
    </row>
    <row r="692" spans="1:7">
      <c r="A692" s="446" t="s">
        <v>1285</v>
      </c>
      <c r="B692" s="315" t="s">
        <v>1286</v>
      </c>
      <c r="C692" s="447">
        <v>650</v>
      </c>
      <c r="D692" s="447">
        <v>615</v>
      </c>
      <c r="E692" s="313">
        <f t="shared" si="32"/>
        <v>-0.054</v>
      </c>
      <c r="F692" s="286" t="str">
        <f t="shared" si="33"/>
        <v>是</v>
      </c>
      <c r="G692" s="167" t="str">
        <f t="shared" si="34"/>
        <v>项</v>
      </c>
    </row>
    <row r="693" spans="1:7">
      <c r="A693" s="446" t="s">
        <v>1287</v>
      </c>
      <c r="B693" s="315" t="s">
        <v>1288</v>
      </c>
      <c r="C693" s="447">
        <v>5574</v>
      </c>
      <c r="D693" s="447">
        <v>9677</v>
      </c>
      <c r="E693" s="313">
        <f t="shared" si="32"/>
        <v>0.736</v>
      </c>
      <c r="F693" s="286" t="str">
        <f t="shared" si="33"/>
        <v>是</v>
      </c>
      <c r="G693" s="167" t="str">
        <f t="shared" si="34"/>
        <v>项</v>
      </c>
    </row>
    <row r="694" spans="1:7">
      <c r="A694" s="446" t="s">
        <v>1289</v>
      </c>
      <c r="B694" s="315" t="s">
        <v>1290</v>
      </c>
      <c r="C694" s="447">
        <v>241</v>
      </c>
      <c r="D694" s="447">
        <v>112</v>
      </c>
      <c r="E694" s="313">
        <f t="shared" si="32"/>
        <v>-0.535</v>
      </c>
      <c r="F694" s="286" t="str">
        <f t="shared" si="33"/>
        <v>是</v>
      </c>
      <c r="G694" s="167" t="str">
        <f t="shared" si="34"/>
        <v>项</v>
      </c>
    </row>
    <row r="695" spans="1:7">
      <c r="A695" s="445" t="s">
        <v>1291</v>
      </c>
      <c r="B695" s="311" t="s">
        <v>1292</v>
      </c>
      <c r="C695" s="312">
        <f>C696+C697</f>
        <v>78</v>
      </c>
      <c r="D695" s="312">
        <f>D696+D697</f>
        <v>0</v>
      </c>
      <c r="E695" s="313">
        <f t="shared" si="32"/>
        <v>-1</v>
      </c>
      <c r="F695" s="286" t="str">
        <f t="shared" si="33"/>
        <v>是</v>
      </c>
      <c r="G695" s="167" t="str">
        <f t="shared" si="34"/>
        <v>款</v>
      </c>
    </row>
    <row r="696" spans="1:7">
      <c r="A696" s="446" t="s">
        <v>1293</v>
      </c>
      <c r="B696" s="315" t="s">
        <v>1294</v>
      </c>
      <c r="C696" s="447">
        <v>20</v>
      </c>
      <c r="D696" s="322"/>
      <c r="E696" s="313">
        <f t="shared" si="32"/>
        <v>-1</v>
      </c>
      <c r="F696" s="286" t="str">
        <f t="shared" si="33"/>
        <v>是</v>
      </c>
      <c r="G696" s="167" t="str">
        <f t="shared" si="34"/>
        <v>项</v>
      </c>
    </row>
    <row r="697" spans="1:7">
      <c r="A697" s="446" t="s">
        <v>1295</v>
      </c>
      <c r="B697" s="315" t="s">
        <v>1296</v>
      </c>
      <c r="C697" s="447">
        <v>58</v>
      </c>
      <c r="D697" s="322">
        <v>0</v>
      </c>
      <c r="E697" s="313">
        <f t="shared" si="32"/>
        <v>-1</v>
      </c>
      <c r="F697" s="286" t="str">
        <f t="shared" si="33"/>
        <v>是</v>
      </c>
      <c r="G697" s="167" t="str">
        <f t="shared" si="34"/>
        <v>项</v>
      </c>
    </row>
    <row r="698" spans="1:7">
      <c r="A698" s="445" t="s">
        <v>1297</v>
      </c>
      <c r="B698" s="311" t="s">
        <v>1298</v>
      </c>
      <c r="C698" s="312">
        <f>C699+C700+C701</f>
        <v>3636</v>
      </c>
      <c r="D698" s="312">
        <f>D699+D700+D701</f>
        <v>5529</v>
      </c>
      <c r="E698" s="313">
        <f t="shared" si="32"/>
        <v>0.521</v>
      </c>
      <c r="F698" s="286" t="str">
        <f t="shared" si="33"/>
        <v>是</v>
      </c>
      <c r="G698" s="167" t="str">
        <f t="shared" si="34"/>
        <v>款</v>
      </c>
    </row>
    <row r="699" spans="1:7">
      <c r="A699" s="446" t="s">
        <v>1299</v>
      </c>
      <c r="B699" s="315" t="s">
        <v>1300</v>
      </c>
      <c r="C699" s="447">
        <v>1170</v>
      </c>
      <c r="D699" s="447">
        <v>1468</v>
      </c>
      <c r="E699" s="313">
        <f t="shared" si="32"/>
        <v>0.255</v>
      </c>
      <c r="F699" s="286" t="str">
        <f t="shared" si="33"/>
        <v>是</v>
      </c>
      <c r="G699" s="167" t="str">
        <f t="shared" si="34"/>
        <v>项</v>
      </c>
    </row>
    <row r="700" spans="1:7">
      <c r="A700" s="446" t="s">
        <v>1301</v>
      </c>
      <c r="B700" s="315" t="s">
        <v>1302</v>
      </c>
      <c r="C700" s="447">
        <v>2412</v>
      </c>
      <c r="D700" s="447">
        <v>3792</v>
      </c>
      <c r="E700" s="313">
        <f t="shared" si="32"/>
        <v>0.572</v>
      </c>
      <c r="F700" s="286" t="str">
        <f t="shared" si="33"/>
        <v>是</v>
      </c>
      <c r="G700" s="167" t="str">
        <f t="shared" si="34"/>
        <v>项</v>
      </c>
    </row>
    <row r="701" spans="1:7">
      <c r="A701" s="446" t="s">
        <v>1303</v>
      </c>
      <c r="B701" s="315" t="s">
        <v>1304</v>
      </c>
      <c r="C701" s="447">
        <v>54</v>
      </c>
      <c r="D701" s="447">
        <v>269</v>
      </c>
      <c r="E701" s="313">
        <f t="shared" si="32"/>
        <v>3.981</v>
      </c>
      <c r="F701" s="286" t="str">
        <f t="shared" si="33"/>
        <v>是</v>
      </c>
      <c r="G701" s="167" t="str">
        <f t="shared" si="34"/>
        <v>项</v>
      </c>
    </row>
    <row r="702" spans="1:7">
      <c r="A702" s="445" t="s">
        <v>1305</v>
      </c>
      <c r="B702" s="311" t="s">
        <v>1306</v>
      </c>
      <c r="C702" s="312">
        <f>SUM(C703:C706)</f>
        <v>20145</v>
      </c>
      <c r="D702" s="312">
        <f>SUM(D703:D706)</f>
        <v>21580</v>
      </c>
      <c r="E702" s="313">
        <f t="shared" si="32"/>
        <v>0.071</v>
      </c>
      <c r="F702" s="286" t="str">
        <f t="shared" si="33"/>
        <v>是</v>
      </c>
      <c r="G702" s="167" t="str">
        <f t="shared" si="34"/>
        <v>款</v>
      </c>
    </row>
    <row r="703" spans="1:7">
      <c r="A703" s="446" t="s">
        <v>1307</v>
      </c>
      <c r="B703" s="315" t="s">
        <v>1308</v>
      </c>
      <c r="C703" s="447">
        <v>4238</v>
      </c>
      <c r="D703" s="447">
        <v>4325</v>
      </c>
      <c r="E703" s="313">
        <f t="shared" si="32"/>
        <v>0.021</v>
      </c>
      <c r="F703" s="286" t="str">
        <f t="shared" si="33"/>
        <v>是</v>
      </c>
      <c r="G703" s="167" t="str">
        <f t="shared" si="34"/>
        <v>项</v>
      </c>
    </row>
    <row r="704" spans="1:7">
      <c r="A704" s="446" t="s">
        <v>1309</v>
      </c>
      <c r="B704" s="315" t="s">
        <v>1310</v>
      </c>
      <c r="C704" s="447">
        <v>6919</v>
      </c>
      <c r="D704" s="447">
        <v>6941</v>
      </c>
      <c r="E704" s="313">
        <f t="shared" si="32"/>
        <v>0.003</v>
      </c>
      <c r="F704" s="286" t="str">
        <f t="shared" si="33"/>
        <v>是</v>
      </c>
      <c r="G704" s="167" t="str">
        <f t="shared" si="34"/>
        <v>项</v>
      </c>
    </row>
    <row r="705" spans="1:7">
      <c r="A705" s="446" t="s">
        <v>1311</v>
      </c>
      <c r="B705" s="315" t="s">
        <v>1312</v>
      </c>
      <c r="C705" s="447">
        <v>7134</v>
      </c>
      <c r="D705" s="447">
        <v>7901</v>
      </c>
      <c r="E705" s="313">
        <f t="shared" si="32"/>
        <v>0.108</v>
      </c>
      <c r="F705" s="286" t="str">
        <f t="shared" si="33"/>
        <v>是</v>
      </c>
      <c r="G705" s="167" t="str">
        <f t="shared" si="34"/>
        <v>项</v>
      </c>
    </row>
    <row r="706" spans="1:7">
      <c r="A706" s="446" t="s">
        <v>1313</v>
      </c>
      <c r="B706" s="315" t="s">
        <v>1314</v>
      </c>
      <c r="C706" s="447">
        <v>1854</v>
      </c>
      <c r="D706" s="447">
        <v>2413</v>
      </c>
      <c r="E706" s="313">
        <f t="shared" si="32"/>
        <v>0.302</v>
      </c>
      <c r="F706" s="286" t="str">
        <f t="shared" si="33"/>
        <v>是</v>
      </c>
      <c r="G706" s="167" t="str">
        <f t="shared" si="34"/>
        <v>项</v>
      </c>
    </row>
    <row r="707" ht="37.5" spans="1:7">
      <c r="A707" s="445" t="s">
        <v>1315</v>
      </c>
      <c r="B707" s="311" t="s">
        <v>1316</v>
      </c>
      <c r="C707" s="312">
        <f>SUM(C708:C710)</f>
        <v>4200</v>
      </c>
      <c r="D707" s="312">
        <f>SUM(D708:D710)</f>
        <v>4386</v>
      </c>
      <c r="E707" s="313">
        <f t="shared" si="32"/>
        <v>0.044</v>
      </c>
      <c r="F707" s="286" t="str">
        <f t="shared" si="33"/>
        <v>是</v>
      </c>
      <c r="G707" s="167" t="str">
        <f t="shared" si="34"/>
        <v>款</v>
      </c>
    </row>
    <row r="708" ht="37.5" hidden="1" spans="1:7">
      <c r="A708" s="446" t="s">
        <v>1317</v>
      </c>
      <c r="B708" s="315" t="s">
        <v>1318</v>
      </c>
      <c r="C708" s="447">
        <v>0</v>
      </c>
      <c r="D708" s="447">
        <v>186</v>
      </c>
      <c r="E708" s="313" t="str">
        <f t="shared" ref="E708:E771" si="35">IF(C708&gt;0,D708/C708-1,IF(C708&lt;0,-(D708/C708-1),""))</f>
        <v/>
      </c>
      <c r="F708" s="286" t="str">
        <f t="shared" ref="F708:F771" si="36">IF(LEN(A708)=3,"是",IF(B708&lt;&gt;"",IF(SUM(C708:D708)&lt;&gt;0,"是","否"),"是"))</f>
        <v>是</v>
      </c>
      <c r="G708" s="167" t="str">
        <f t="shared" ref="G708:G771" si="37">IF(LEN(A708)=3,"类",IF(LEN(A708)=5,"款","项"))</f>
        <v>项</v>
      </c>
    </row>
    <row r="709" ht="37.5" spans="1:7">
      <c r="A709" s="446" t="s">
        <v>1319</v>
      </c>
      <c r="B709" s="315" t="s">
        <v>1320</v>
      </c>
      <c r="C709" s="447">
        <v>4200</v>
      </c>
      <c r="D709" s="447">
        <v>4200</v>
      </c>
      <c r="E709" s="313">
        <f t="shared" si="35"/>
        <v>0</v>
      </c>
      <c r="F709" s="286" t="str">
        <f t="shared" si="36"/>
        <v>是</v>
      </c>
      <c r="G709" s="167" t="str">
        <f t="shared" si="37"/>
        <v>项</v>
      </c>
    </row>
    <row r="710" ht="37.5" hidden="1" spans="1:7">
      <c r="A710" s="446" t="s">
        <v>1321</v>
      </c>
      <c r="B710" s="315" t="s">
        <v>1322</v>
      </c>
      <c r="C710" s="447">
        <v>0</v>
      </c>
      <c r="D710" s="447">
        <v>0</v>
      </c>
      <c r="E710" s="313" t="str">
        <f t="shared" si="35"/>
        <v/>
      </c>
      <c r="F710" s="286" t="str">
        <f t="shared" si="36"/>
        <v>否</v>
      </c>
      <c r="G710" s="167" t="str">
        <f t="shared" si="37"/>
        <v>项</v>
      </c>
    </row>
    <row r="711" spans="1:7">
      <c r="A711" s="445" t="s">
        <v>1323</v>
      </c>
      <c r="B711" s="311" t="s">
        <v>1324</v>
      </c>
      <c r="C711" s="312">
        <f>SUM(C712:C714)</f>
        <v>18</v>
      </c>
      <c r="D711" s="312">
        <f>SUM(D712:D714)</f>
        <v>594</v>
      </c>
      <c r="E711" s="313">
        <f t="shared" si="35"/>
        <v>32</v>
      </c>
      <c r="F711" s="286" t="str">
        <f t="shared" si="36"/>
        <v>是</v>
      </c>
      <c r="G711" s="167" t="str">
        <f t="shared" si="37"/>
        <v>款</v>
      </c>
    </row>
    <row r="712" spans="1:7">
      <c r="A712" s="446" t="s">
        <v>1325</v>
      </c>
      <c r="B712" s="315" t="s">
        <v>1326</v>
      </c>
      <c r="C712" s="447">
        <v>18</v>
      </c>
      <c r="D712" s="447">
        <v>579</v>
      </c>
      <c r="E712" s="313">
        <f t="shared" si="35"/>
        <v>31.167</v>
      </c>
      <c r="F712" s="286" t="str">
        <f t="shared" si="36"/>
        <v>是</v>
      </c>
      <c r="G712" s="167" t="str">
        <f t="shared" si="37"/>
        <v>项</v>
      </c>
    </row>
    <row r="713" hidden="1" spans="1:7">
      <c r="A713" s="446" t="s">
        <v>1327</v>
      </c>
      <c r="B713" s="315" t="s">
        <v>1328</v>
      </c>
      <c r="C713" s="447">
        <v>0</v>
      </c>
      <c r="D713" s="447">
        <v>15</v>
      </c>
      <c r="E713" s="313" t="str">
        <f t="shared" si="35"/>
        <v/>
      </c>
      <c r="F713" s="286" t="str">
        <f t="shared" si="36"/>
        <v>是</v>
      </c>
      <c r="G713" s="167" t="str">
        <f t="shared" si="37"/>
        <v>项</v>
      </c>
    </row>
    <row r="714" hidden="1" spans="1:7">
      <c r="A714" s="446" t="s">
        <v>1329</v>
      </c>
      <c r="B714" s="315" t="s">
        <v>1330</v>
      </c>
      <c r="C714" s="447">
        <v>0</v>
      </c>
      <c r="D714" s="447">
        <v>0</v>
      </c>
      <c r="E714" s="313" t="str">
        <f t="shared" si="35"/>
        <v/>
      </c>
      <c r="F714" s="286" t="str">
        <f t="shared" si="36"/>
        <v>否</v>
      </c>
      <c r="G714" s="167" t="str">
        <f t="shared" si="37"/>
        <v>项</v>
      </c>
    </row>
    <row r="715" spans="1:7">
      <c r="A715" s="445" t="s">
        <v>1331</v>
      </c>
      <c r="B715" s="311" t="s">
        <v>1332</v>
      </c>
      <c r="C715" s="312">
        <f>SUM(C716:C717)</f>
        <v>107</v>
      </c>
      <c r="D715" s="312">
        <f>SUM(D716:D717)</f>
        <v>11</v>
      </c>
      <c r="E715" s="313">
        <f t="shared" si="35"/>
        <v>-0.897</v>
      </c>
      <c r="F715" s="286" t="str">
        <f t="shared" si="36"/>
        <v>是</v>
      </c>
      <c r="G715" s="167" t="str">
        <f t="shared" si="37"/>
        <v>款</v>
      </c>
    </row>
    <row r="716" spans="1:7">
      <c r="A716" s="446" t="s">
        <v>1333</v>
      </c>
      <c r="B716" s="315" t="s">
        <v>1334</v>
      </c>
      <c r="C716" s="447">
        <v>107</v>
      </c>
      <c r="D716" s="322">
        <v>11</v>
      </c>
      <c r="E716" s="313">
        <f t="shared" si="35"/>
        <v>-0.897</v>
      </c>
      <c r="F716" s="286" t="str">
        <f t="shared" si="36"/>
        <v>是</v>
      </c>
      <c r="G716" s="167" t="str">
        <f t="shared" si="37"/>
        <v>项</v>
      </c>
    </row>
    <row r="717" hidden="1" spans="1:7">
      <c r="A717" s="446" t="s">
        <v>1335</v>
      </c>
      <c r="B717" s="315" t="s">
        <v>1336</v>
      </c>
      <c r="C717" s="447">
        <v>0</v>
      </c>
      <c r="D717" s="322">
        <v>0</v>
      </c>
      <c r="E717" s="313" t="str">
        <f t="shared" si="35"/>
        <v/>
      </c>
      <c r="F717" s="286" t="str">
        <f t="shared" si="36"/>
        <v>否</v>
      </c>
      <c r="G717" s="167" t="str">
        <f t="shared" si="37"/>
        <v>项</v>
      </c>
    </row>
    <row r="718" spans="1:7">
      <c r="A718" s="445" t="s">
        <v>1337</v>
      </c>
      <c r="B718" s="311" t="s">
        <v>1338</v>
      </c>
      <c r="C718" s="312">
        <f>SUM(C719:C726)</f>
        <v>692</v>
      </c>
      <c r="D718" s="312">
        <f>SUM(D719:D726)</f>
        <v>565</v>
      </c>
      <c r="E718" s="313">
        <f t="shared" si="35"/>
        <v>-0.184</v>
      </c>
      <c r="F718" s="286" t="str">
        <f t="shared" si="36"/>
        <v>是</v>
      </c>
      <c r="G718" s="167" t="str">
        <f t="shared" si="37"/>
        <v>款</v>
      </c>
    </row>
    <row r="719" hidden="1" spans="1:7">
      <c r="A719" s="446" t="s">
        <v>1339</v>
      </c>
      <c r="B719" s="315" t="s">
        <v>139</v>
      </c>
      <c r="C719" s="447">
        <v>0</v>
      </c>
      <c r="D719" s="447">
        <v>0</v>
      </c>
      <c r="E719" s="313" t="str">
        <f t="shared" si="35"/>
        <v/>
      </c>
      <c r="F719" s="286" t="str">
        <f t="shared" si="36"/>
        <v>否</v>
      </c>
      <c r="G719" s="167" t="str">
        <f t="shared" si="37"/>
        <v>项</v>
      </c>
    </row>
    <row r="720" spans="1:7">
      <c r="A720" s="446" t="s">
        <v>1340</v>
      </c>
      <c r="B720" s="315" t="s">
        <v>141</v>
      </c>
      <c r="C720" s="447">
        <v>176</v>
      </c>
      <c r="D720" s="447">
        <v>77</v>
      </c>
      <c r="E720" s="313">
        <f t="shared" si="35"/>
        <v>-0.563</v>
      </c>
      <c r="F720" s="286" t="str">
        <f t="shared" si="36"/>
        <v>是</v>
      </c>
      <c r="G720" s="167" t="str">
        <f t="shared" si="37"/>
        <v>项</v>
      </c>
    </row>
    <row r="721" hidden="1" spans="1:7">
      <c r="A721" s="446" t="s">
        <v>1341</v>
      </c>
      <c r="B721" s="315" t="s">
        <v>143</v>
      </c>
      <c r="C721" s="447">
        <v>0</v>
      </c>
      <c r="D721" s="447">
        <v>0</v>
      </c>
      <c r="E721" s="313" t="str">
        <f t="shared" si="35"/>
        <v/>
      </c>
      <c r="F721" s="286" t="str">
        <f t="shared" si="36"/>
        <v>否</v>
      </c>
      <c r="G721" s="167" t="str">
        <f t="shared" si="37"/>
        <v>项</v>
      </c>
    </row>
    <row r="722" hidden="1" spans="1:7">
      <c r="A722" s="446" t="s">
        <v>1342</v>
      </c>
      <c r="B722" s="315" t="s">
        <v>240</v>
      </c>
      <c r="C722" s="447">
        <v>0</v>
      </c>
      <c r="D722" s="447">
        <v>0</v>
      </c>
      <c r="E722" s="313" t="str">
        <f t="shared" si="35"/>
        <v/>
      </c>
      <c r="F722" s="286" t="str">
        <f t="shared" si="36"/>
        <v>否</v>
      </c>
      <c r="G722" s="167" t="str">
        <f t="shared" si="37"/>
        <v>项</v>
      </c>
    </row>
    <row r="723" hidden="1" spans="1:7">
      <c r="A723" s="446" t="s">
        <v>1343</v>
      </c>
      <c r="B723" s="315" t="s">
        <v>1344</v>
      </c>
      <c r="C723" s="447">
        <v>0</v>
      </c>
      <c r="D723" s="447">
        <v>0</v>
      </c>
      <c r="E723" s="313" t="str">
        <f t="shared" si="35"/>
        <v/>
      </c>
      <c r="F723" s="286" t="str">
        <f t="shared" si="36"/>
        <v>否</v>
      </c>
      <c r="G723" s="167" t="str">
        <f t="shared" si="37"/>
        <v>项</v>
      </c>
    </row>
    <row r="724" hidden="1" spans="1:7">
      <c r="A724" s="446" t="s">
        <v>1345</v>
      </c>
      <c r="B724" s="315" t="s">
        <v>1346</v>
      </c>
      <c r="C724" s="447">
        <v>0</v>
      </c>
      <c r="D724" s="447">
        <v>0</v>
      </c>
      <c r="E724" s="313" t="str">
        <f t="shared" si="35"/>
        <v/>
      </c>
      <c r="F724" s="286" t="str">
        <f t="shared" si="36"/>
        <v>否</v>
      </c>
      <c r="G724" s="167" t="str">
        <f t="shared" si="37"/>
        <v>项</v>
      </c>
    </row>
    <row r="725" hidden="1" spans="1:7">
      <c r="A725" s="446" t="s">
        <v>1347</v>
      </c>
      <c r="B725" s="315" t="s">
        <v>157</v>
      </c>
      <c r="C725" s="447">
        <v>0</v>
      </c>
      <c r="D725" s="447">
        <v>0</v>
      </c>
      <c r="E725" s="313" t="str">
        <f t="shared" si="35"/>
        <v/>
      </c>
      <c r="F725" s="286" t="str">
        <f t="shared" si="36"/>
        <v>否</v>
      </c>
      <c r="G725" s="167" t="str">
        <f t="shared" si="37"/>
        <v>项</v>
      </c>
    </row>
    <row r="726" spans="1:7">
      <c r="A726" s="446" t="s">
        <v>1348</v>
      </c>
      <c r="B726" s="315" t="s">
        <v>1349</v>
      </c>
      <c r="C726" s="447">
        <v>516</v>
      </c>
      <c r="D726" s="447">
        <v>488</v>
      </c>
      <c r="E726" s="313">
        <f t="shared" si="35"/>
        <v>-0.054</v>
      </c>
      <c r="F726" s="286" t="str">
        <f t="shared" si="36"/>
        <v>是</v>
      </c>
      <c r="G726" s="167" t="str">
        <f t="shared" si="37"/>
        <v>项</v>
      </c>
    </row>
    <row r="727" spans="1:7">
      <c r="A727" s="445" t="s">
        <v>1350</v>
      </c>
      <c r="B727" s="311" t="s">
        <v>1351</v>
      </c>
      <c r="C727" s="312">
        <f>SUM(C728)</f>
        <v>5</v>
      </c>
      <c r="D727" s="312">
        <f>SUM(D728)</f>
        <v>1</v>
      </c>
      <c r="E727" s="313">
        <f t="shared" si="35"/>
        <v>-0.8</v>
      </c>
      <c r="F727" s="286" t="str">
        <f t="shared" si="36"/>
        <v>是</v>
      </c>
      <c r="G727" s="167" t="str">
        <f t="shared" si="37"/>
        <v>款</v>
      </c>
    </row>
    <row r="728" spans="1:7">
      <c r="A728" s="446" t="s">
        <v>1352</v>
      </c>
      <c r="B728" s="315" t="s">
        <v>1353</v>
      </c>
      <c r="C728" s="322">
        <v>5</v>
      </c>
      <c r="D728" s="322">
        <v>1</v>
      </c>
      <c r="E728" s="313">
        <f t="shared" si="35"/>
        <v>-0.8</v>
      </c>
      <c r="F728" s="286" t="str">
        <f t="shared" si="36"/>
        <v>是</v>
      </c>
      <c r="G728" s="167" t="str">
        <f t="shared" si="37"/>
        <v>项</v>
      </c>
    </row>
    <row r="729" spans="1:7">
      <c r="A729" s="445" t="s">
        <v>1354</v>
      </c>
      <c r="B729" s="311" t="s">
        <v>1355</v>
      </c>
      <c r="C729" s="312">
        <f>C730</f>
        <v>1028</v>
      </c>
      <c r="D729" s="312">
        <f>D730</f>
        <v>117</v>
      </c>
      <c r="E729" s="313">
        <f t="shared" si="35"/>
        <v>-0.886</v>
      </c>
      <c r="F729" s="286" t="str">
        <f t="shared" si="36"/>
        <v>是</v>
      </c>
      <c r="G729" s="167" t="str">
        <f t="shared" si="37"/>
        <v>款</v>
      </c>
    </row>
    <row r="730" spans="1:7">
      <c r="A730" s="446">
        <v>2109999</v>
      </c>
      <c r="B730" s="315" t="s">
        <v>1356</v>
      </c>
      <c r="C730" s="447">
        <v>1028</v>
      </c>
      <c r="D730" s="322">
        <v>117</v>
      </c>
      <c r="E730" s="313">
        <f t="shared" si="35"/>
        <v>-0.886</v>
      </c>
      <c r="F730" s="286" t="str">
        <f t="shared" si="36"/>
        <v>是</v>
      </c>
      <c r="G730" s="167" t="str">
        <f t="shared" si="37"/>
        <v>项</v>
      </c>
    </row>
    <row r="731" spans="1:7">
      <c r="A731" s="445" t="s">
        <v>87</v>
      </c>
      <c r="B731" s="311" t="s">
        <v>88</v>
      </c>
      <c r="C731" s="312">
        <f>C732+C742+C746+C755+C760+C767+C773+C776+C779+C781+C783+C789+C791+C793+C808</f>
        <v>10653</v>
      </c>
      <c r="D731" s="312">
        <f>D732+D742+D746+D755+D760+D767+D773+D776+D779+D781+D783+D789+D791+D793+D808</f>
        <v>6668</v>
      </c>
      <c r="E731" s="313">
        <f t="shared" si="35"/>
        <v>-0.374</v>
      </c>
      <c r="F731" s="286" t="str">
        <f t="shared" si="36"/>
        <v>是</v>
      </c>
      <c r="G731" s="167" t="str">
        <f t="shared" si="37"/>
        <v>类</v>
      </c>
    </row>
    <row r="732" spans="1:7">
      <c r="A732" s="445" t="s">
        <v>1357</v>
      </c>
      <c r="B732" s="311" t="s">
        <v>1358</v>
      </c>
      <c r="C732" s="312">
        <f>SUM(C733:C741)</f>
        <v>6450</v>
      </c>
      <c r="D732" s="312">
        <f>SUM(D733:D741)</f>
        <v>1753</v>
      </c>
      <c r="E732" s="313">
        <f t="shared" si="35"/>
        <v>-0.728</v>
      </c>
      <c r="F732" s="286" t="str">
        <f t="shared" si="36"/>
        <v>是</v>
      </c>
      <c r="G732" s="167" t="str">
        <f t="shared" si="37"/>
        <v>款</v>
      </c>
    </row>
    <row r="733" hidden="1" spans="1:7">
      <c r="A733" s="446" t="s">
        <v>1359</v>
      </c>
      <c r="B733" s="315" t="s">
        <v>139</v>
      </c>
      <c r="C733" s="322"/>
      <c r="D733" s="447">
        <v>0</v>
      </c>
      <c r="E733" s="313" t="str">
        <f t="shared" si="35"/>
        <v/>
      </c>
      <c r="F733" s="286" t="str">
        <f t="shared" si="36"/>
        <v>否</v>
      </c>
      <c r="G733" s="167" t="str">
        <f t="shared" si="37"/>
        <v>项</v>
      </c>
    </row>
    <row r="734" hidden="1" spans="1:7">
      <c r="A734" s="446" t="s">
        <v>1360</v>
      </c>
      <c r="B734" s="315" t="s">
        <v>141</v>
      </c>
      <c r="C734" s="322"/>
      <c r="D734" s="447">
        <v>0</v>
      </c>
      <c r="E734" s="313" t="str">
        <f t="shared" si="35"/>
        <v/>
      </c>
      <c r="F734" s="286" t="str">
        <f t="shared" si="36"/>
        <v>否</v>
      </c>
      <c r="G734" s="167" t="str">
        <f t="shared" si="37"/>
        <v>项</v>
      </c>
    </row>
    <row r="735" hidden="1" spans="1:7">
      <c r="A735" s="446" t="s">
        <v>1361</v>
      </c>
      <c r="B735" s="315" t="s">
        <v>143</v>
      </c>
      <c r="C735" s="322"/>
      <c r="D735" s="447">
        <v>0</v>
      </c>
      <c r="E735" s="313" t="str">
        <f t="shared" si="35"/>
        <v/>
      </c>
      <c r="F735" s="286" t="str">
        <f t="shared" si="36"/>
        <v>否</v>
      </c>
      <c r="G735" s="167" t="str">
        <f t="shared" si="37"/>
        <v>项</v>
      </c>
    </row>
    <row r="736" hidden="1" spans="1:7">
      <c r="A736" s="446" t="s">
        <v>1362</v>
      </c>
      <c r="B736" s="315" t="s">
        <v>1363</v>
      </c>
      <c r="C736" s="322"/>
      <c r="D736" s="447">
        <v>0</v>
      </c>
      <c r="E736" s="313" t="str">
        <f t="shared" si="35"/>
        <v/>
      </c>
      <c r="F736" s="286" t="str">
        <f t="shared" si="36"/>
        <v>否</v>
      </c>
      <c r="G736" s="167" t="str">
        <f t="shared" si="37"/>
        <v>项</v>
      </c>
    </row>
    <row r="737" hidden="1" spans="1:7">
      <c r="A737" s="446" t="s">
        <v>1364</v>
      </c>
      <c r="B737" s="315" t="s">
        <v>1365</v>
      </c>
      <c r="C737" s="322"/>
      <c r="D737" s="447">
        <v>0</v>
      </c>
      <c r="E737" s="313" t="str">
        <f t="shared" si="35"/>
        <v/>
      </c>
      <c r="F737" s="286" t="str">
        <f t="shared" si="36"/>
        <v>否</v>
      </c>
      <c r="G737" s="167" t="str">
        <f t="shared" si="37"/>
        <v>项</v>
      </c>
    </row>
    <row r="738" hidden="1" spans="1:7">
      <c r="A738" s="446" t="s">
        <v>1366</v>
      </c>
      <c r="B738" s="315" t="s">
        <v>1367</v>
      </c>
      <c r="C738" s="322"/>
      <c r="D738" s="447">
        <v>0</v>
      </c>
      <c r="E738" s="313" t="str">
        <f t="shared" si="35"/>
        <v/>
      </c>
      <c r="F738" s="286" t="str">
        <f t="shared" si="36"/>
        <v>否</v>
      </c>
      <c r="G738" s="167" t="str">
        <f t="shared" si="37"/>
        <v>项</v>
      </c>
    </row>
    <row r="739" hidden="1" spans="1:7">
      <c r="A739" s="446" t="s">
        <v>1368</v>
      </c>
      <c r="B739" s="315" t="s">
        <v>1369</v>
      </c>
      <c r="C739" s="322"/>
      <c r="D739" s="447">
        <v>0</v>
      </c>
      <c r="E739" s="313" t="str">
        <f t="shared" si="35"/>
        <v/>
      </c>
      <c r="F739" s="286" t="str">
        <f t="shared" si="36"/>
        <v>否</v>
      </c>
      <c r="G739" s="167" t="str">
        <f t="shared" si="37"/>
        <v>项</v>
      </c>
    </row>
    <row r="740" hidden="1" spans="1:7">
      <c r="A740" s="446" t="s">
        <v>1370</v>
      </c>
      <c r="B740" s="315" t="s">
        <v>1371</v>
      </c>
      <c r="C740" s="322"/>
      <c r="D740" s="447">
        <v>0</v>
      </c>
      <c r="E740" s="313" t="str">
        <f t="shared" si="35"/>
        <v/>
      </c>
      <c r="F740" s="286" t="str">
        <f t="shared" si="36"/>
        <v>否</v>
      </c>
      <c r="G740" s="167" t="str">
        <f t="shared" si="37"/>
        <v>项</v>
      </c>
    </row>
    <row r="741" spans="1:7">
      <c r="A741" s="446" t="s">
        <v>1372</v>
      </c>
      <c r="B741" s="315" t="s">
        <v>1373</v>
      </c>
      <c r="C741" s="447">
        <v>6450</v>
      </c>
      <c r="D741" s="447">
        <v>1753</v>
      </c>
      <c r="E741" s="313">
        <f t="shared" si="35"/>
        <v>-0.728</v>
      </c>
      <c r="F741" s="286" t="str">
        <f t="shared" si="36"/>
        <v>是</v>
      </c>
      <c r="G741" s="167" t="str">
        <f t="shared" si="37"/>
        <v>项</v>
      </c>
    </row>
    <row r="742" hidden="1" spans="1:7">
      <c r="A742" s="445" t="s">
        <v>1374</v>
      </c>
      <c r="B742" s="311" t="s">
        <v>1375</v>
      </c>
      <c r="C742" s="312"/>
      <c r="D742" s="312"/>
      <c r="E742" s="313" t="str">
        <f t="shared" si="35"/>
        <v/>
      </c>
      <c r="F742" s="286" t="str">
        <f t="shared" si="36"/>
        <v>否</v>
      </c>
      <c r="G742" s="167" t="str">
        <f t="shared" si="37"/>
        <v>款</v>
      </c>
    </row>
    <row r="743" hidden="1" spans="1:7">
      <c r="A743" s="446" t="s">
        <v>1376</v>
      </c>
      <c r="B743" s="315" t="s">
        <v>1377</v>
      </c>
      <c r="C743" s="322"/>
      <c r="D743" s="322"/>
      <c r="E743" s="313" t="str">
        <f t="shared" si="35"/>
        <v/>
      </c>
      <c r="F743" s="286" t="str">
        <f t="shared" si="36"/>
        <v>否</v>
      </c>
      <c r="G743" s="167" t="str">
        <f t="shared" si="37"/>
        <v>项</v>
      </c>
    </row>
    <row r="744" hidden="1" spans="1:7">
      <c r="A744" s="446" t="s">
        <v>1378</v>
      </c>
      <c r="B744" s="315" t="s">
        <v>1379</v>
      </c>
      <c r="C744" s="322"/>
      <c r="D744" s="322"/>
      <c r="E744" s="313" t="str">
        <f t="shared" si="35"/>
        <v/>
      </c>
      <c r="F744" s="286" t="str">
        <f t="shared" si="36"/>
        <v>否</v>
      </c>
      <c r="G744" s="167" t="str">
        <f t="shared" si="37"/>
        <v>项</v>
      </c>
    </row>
    <row r="745" hidden="1" spans="1:7">
      <c r="A745" s="446" t="s">
        <v>1380</v>
      </c>
      <c r="B745" s="315" t="s">
        <v>1381</v>
      </c>
      <c r="C745" s="322"/>
      <c r="D745" s="322"/>
      <c r="E745" s="313" t="str">
        <f t="shared" si="35"/>
        <v/>
      </c>
      <c r="F745" s="286" t="str">
        <f t="shared" si="36"/>
        <v>否</v>
      </c>
      <c r="G745" s="167" t="str">
        <f t="shared" si="37"/>
        <v>项</v>
      </c>
    </row>
    <row r="746" spans="1:7">
      <c r="A746" s="445" t="s">
        <v>1382</v>
      </c>
      <c r="B746" s="311" t="s">
        <v>1383</v>
      </c>
      <c r="C746" s="312">
        <f>SUM(C747:C754)</f>
        <v>3800</v>
      </c>
      <c r="D746" s="312">
        <f>SUM(D747:D754)</f>
        <v>3179</v>
      </c>
      <c r="E746" s="313">
        <f t="shared" si="35"/>
        <v>-0.163</v>
      </c>
      <c r="F746" s="286" t="str">
        <f t="shared" si="36"/>
        <v>是</v>
      </c>
      <c r="G746" s="167" t="str">
        <f t="shared" si="37"/>
        <v>款</v>
      </c>
    </row>
    <row r="747" hidden="1" spans="1:7">
      <c r="A747" s="446" t="s">
        <v>1384</v>
      </c>
      <c r="B747" s="315" t="s">
        <v>1385</v>
      </c>
      <c r="C747" s="447">
        <v>0</v>
      </c>
      <c r="D747" s="322"/>
      <c r="E747" s="313" t="str">
        <f t="shared" si="35"/>
        <v/>
      </c>
      <c r="F747" s="286" t="str">
        <f t="shared" si="36"/>
        <v>否</v>
      </c>
      <c r="G747" s="167" t="str">
        <f t="shared" si="37"/>
        <v>项</v>
      </c>
    </row>
    <row r="748" spans="1:7">
      <c r="A748" s="446" t="s">
        <v>1386</v>
      </c>
      <c r="B748" s="315" t="s">
        <v>1387</v>
      </c>
      <c r="C748" s="447">
        <v>3800</v>
      </c>
      <c r="D748" s="447">
        <v>3179</v>
      </c>
      <c r="E748" s="313">
        <f t="shared" si="35"/>
        <v>-0.163</v>
      </c>
      <c r="F748" s="286" t="str">
        <f t="shared" si="36"/>
        <v>是</v>
      </c>
      <c r="G748" s="167" t="str">
        <f t="shared" si="37"/>
        <v>项</v>
      </c>
    </row>
    <row r="749" hidden="1" spans="1:7">
      <c r="A749" s="446" t="s">
        <v>1388</v>
      </c>
      <c r="B749" s="315" t="s">
        <v>1389</v>
      </c>
      <c r="C749" s="447">
        <v>0</v>
      </c>
      <c r="D749" s="322">
        <v>0</v>
      </c>
      <c r="E749" s="313" t="str">
        <f t="shared" si="35"/>
        <v/>
      </c>
      <c r="F749" s="286" t="str">
        <f t="shared" si="36"/>
        <v>否</v>
      </c>
      <c r="G749" s="167" t="str">
        <f t="shared" si="37"/>
        <v>项</v>
      </c>
    </row>
    <row r="750" hidden="1" spans="1:7">
      <c r="A750" s="446" t="s">
        <v>1390</v>
      </c>
      <c r="B750" s="315" t="s">
        <v>1391</v>
      </c>
      <c r="C750" s="447">
        <v>0</v>
      </c>
      <c r="D750" s="322"/>
      <c r="E750" s="313" t="str">
        <f t="shared" si="35"/>
        <v/>
      </c>
      <c r="F750" s="286" t="str">
        <f t="shared" si="36"/>
        <v>否</v>
      </c>
      <c r="G750" s="167" t="str">
        <f t="shared" si="37"/>
        <v>项</v>
      </c>
    </row>
    <row r="751" hidden="1" spans="1:7">
      <c r="A751" s="446" t="s">
        <v>1392</v>
      </c>
      <c r="B751" s="315" t="s">
        <v>1393</v>
      </c>
      <c r="C751" s="447">
        <v>0</v>
      </c>
      <c r="D751" s="322">
        <v>0</v>
      </c>
      <c r="E751" s="313" t="str">
        <f t="shared" si="35"/>
        <v/>
      </c>
      <c r="F751" s="286" t="str">
        <f t="shared" si="36"/>
        <v>否</v>
      </c>
      <c r="G751" s="167" t="str">
        <f t="shared" si="37"/>
        <v>项</v>
      </c>
    </row>
    <row r="752" hidden="1" spans="1:7">
      <c r="A752" s="446" t="s">
        <v>1394</v>
      </c>
      <c r="B752" s="315" t="s">
        <v>1395</v>
      </c>
      <c r="C752" s="447">
        <v>0</v>
      </c>
      <c r="D752" s="322">
        <v>0</v>
      </c>
      <c r="E752" s="313" t="str">
        <f t="shared" si="35"/>
        <v/>
      </c>
      <c r="F752" s="286" t="str">
        <f t="shared" si="36"/>
        <v>否</v>
      </c>
      <c r="G752" s="167" t="str">
        <f t="shared" si="37"/>
        <v>项</v>
      </c>
    </row>
    <row r="753" hidden="1" spans="1:7">
      <c r="A753" s="318" t="s">
        <v>1396</v>
      </c>
      <c r="B753" s="315" t="s">
        <v>1397</v>
      </c>
      <c r="C753" s="447">
        <v>0</v>
      </c>
      <c r="D753" s="322">
        <v>0</v>
      </c>
      <c r="E753" s="313" t="str">
        <f t="shared" si="35"/>
        <v/>
      </c>
      <c r="F753" s="286" t="str">
        <f t="shared" si="36"/>
        <v>否</v>
      </c>
      <c r="G753" s="167" t="str">
        <f t="shared" si="37"/>
        <v>项</v>
      </c>
    </row>
    <row r="754" hidden="1" spans="1:7">
      <c r="A754" s="446" t="s">
        <v>1398</v>
      </c>
      <c r="B754" s="315" t="s">
        <v>1399</v>
      </c>
      <c r="C754" s="447">
        <v>0</v>
      </c>
      <c r="D754" s="322"/>
      <c r="E754" s="313" t="str">
        <f t="shared" si="35"/>
        <v/>
      </c>
      <c r="F754" s="286" t="str">
        <f t="shared" si="36"/>
        <v>否</v>
      </c>
      <c r="G754" s="167" t="str">
        <f t="shared" si="37"/>
        <v>项</v>
      </c>
    </row>
    <row r="755" hidden="1" spans="1:7">
      <c r="A755" s="445" t="s">
        <v>1400</v>
      </c>
      <c r="B755" s="311" t="s">
        <v>1401</v>
      </c>
      <c r="C755" s="312"/>
      <c r="D755" s="312"/>
      <c r="E755" s="313" t="str">
        <f t="shared" si="35"/>
        <v/>
      </c>
      <c r="F755" s="286" t="str">
        <f t="shared" si="36"/>
        <v>否</v>
      </c>
      <c r="G755" s="167" t="str">
        <f t="shared" si="37"/>
        <v>款</v>
      </c>
    </row>
    <row r="756" hidden="1" spans="1:7">
      <c r="A756" s="446" t="s">
        <v>1402</v>
      </c>
      <c r="B756" s="315" t="s">
        <v>1403</v>
      </c>
      <c r="C756" s="322"/>
      <c r="D756" s="322"/>
      <c r="E756" s="313" t="str">
        <f t="shared" si="35"/>
        <v/>
      </c>
      <c r="F756" s="286" t="str">
        <f t="shared" si="36"/>
        <v>否</v>
      </c>
      <c r="G756" s="167" t="str">
        <f t="shared" si="37"/>
        <v>项</v>
      </c>
    </row>
    <row r="757" hidden="1" spans="1:7">
      <c r="A757" s="446" t="s">
        <v>1404</v>
      </c>
      <c r="B757" s="315" t="s">
        <v>1405</v>
      </c>
      <c r="C757" s="322"/>
      <c r="D757" s="322"/>
      <c r="E757" s="313" t="str">
        <f t="shared" si="35"/>
        <v/>
      </c>
      <c r="F757" s="286" t="str">
        <f t="shared" si="36"/>
        <v>否</v>
      </c>
      <c r="G757" s="167" t="str">
        <f t="shared" si="37"/>
        <v>项</v>
      </c>
    </row>
    <row r="758" hidden="1" spans="1:7">
      <c r="A758" s="446" t="s">
        <v>1406</v>
      </c>
      <c r="B758" s="315" t="s">
        <v>1407</v>
      </c>
      <c r="C758" s="322"/>
      <c r="D758" s="322"/>
      <c r="E758" s="313" t="str">
        <f t="shared" si="35"/>
        <v/>
      </c>
      <c r="F758" s="286" t="str">
        <f t="shared" si="36"/>
        <v>否</v>
      </c>
      <c r="G758" s="167" t="str">
        <f t="shared" si="37"/>
        <v>项</v>
      </c>
    </row>
    <row r="759" hidden="1" spans="1:7">
      <c r="A759" s="446" t="s">
        <v>1408</v>
      </c>
      <c r="B759" s="315" t="s">
        <v>1409</v>
      </c>
      <c r="C759" s="322">
        <v>0</v>
      </c>
      <c r="D759" s="322">
        <v>0</v>
      </c>
      <c r="E759" s="313" t="str">
        <f t="shared" si="35"/>
        <v/>
      </c>
      <c r="F759" s="286" t="str">
        <f t="shared" si="36"/>
        <v>否</v>
      </c>
      <c r="G759" s="167" t="str">
        <f t="shared" si="37"/>
        <v>项</v>
      </c>
    </row>
    <row r="760" hidden="1" spans="1:7">
      <c r="A760" s="445" t="s">
        <v>1410</v>
      </c>
      <c r="B760" s="311" t="s">
        <v>1411</v>
      </c>
      <c r="C760" s="312">
        <f>SUM(C761:C766)</f>
        <v>0</v>
      </c>
      <c r="D760" s="312">
        <f>SUM(D761:D766)</f>
        <v>33</v>
      </c>
      <c r="E760" s="313" t="str">
        <f t="shared" si="35"/>
        <v/>
      </c>
      <c r="F760" s="286" t="str">
        <f t="shared" si="36"/>
        <v>是</v>
      </c>
      <c r="G760" s="167" t="str">
        <f t="shared" si="37"/>
        <v>款</v>
      </c>
    </row>
    <row r="761" hidden="1" spans="1:7">
      <c r="A761" s="446" t="s">
        <v>1412</v>
      </c>
      <c r="B761" s="315" t="s">
        <v>1413</v>
      </c>
      <c r="C761" s="322">
        <v>0</v>
      </c>
      <c r="D761" s="322">
        <v>33</v>
      </c>
      <c r="E761" s="313" t="str">
        <f t="shared" si="35"/>
        <v/>
      </c>
      <c r="F761" s="286" t="str">
        <f t="shared" si="36"/>
        <v>是</v>
      </c>
      <c r="G761" s="167" t="str">
        <f t="shared" si="37"/>
        <v>项</v>
      </c>
    </row>
    <row r="762" hidden="1" spans="1:7">
      <c r="A762" s="446" t="s">
        <v>1414</v>
      </c>
      <c r="B762" s="315" t="s">
        <v>1415</v>
      </c>
      <c r="C762" s="322">
        <v>0</v>
      </c>
      <c r="D762" s="322">
        <v>0</v>
      </c>
      <c r="E762" s="313" t="str">
        <f t="shared" si="35"/>
        <v/>
      </c>
      <c r="F762" s="286" t="str">
        <f t="shared" si="36"/>
        <v>否</v>
      </c>
      <c r="G762" s="167" t="str">
        <f t="shared" si="37"/>
        <v>项</v>
      </c>
    </row>
    <row r="763" hidden="1" spans="1:7">
      <c r="A763" s="446" t="s">
        <v>1416</v>
      </c>
      <c r="B763" s="315" t="s">
        <v>1417</v>
      </c>
      <c r="C763" s="322">
        <v>0</v>
      </c>
      <c r="D763" s="322">
        <v>0</v>
      </c>
      <c r="E763" s="313" t="str">
        <f t="shared" si="35"/>
        <v/>
      </c>
      <c r="F763" s="286" t="str">
        <f t="shared" si="36"/>
        <v>否</v>
      </c>
      <c r="G763" s="167" t="str">
        <f t="shared" si="37"/>
        <v>项</v>
      </c>
    </row>
    <row r="764" hidden="1" spans="1:7">
      <c r="A764" s="446" t="s">
        <v>1418</v>
      </c>
      <c r="B764" s="315" t="s">
        <v>1419</v>
      </c>
      <c r="C764" s="322">
        <v>0</v>
      </c>
      <c r="D764" s="322">
        <v>0</v>
      </c>
      <c r="E764" s="313" t="str">
        <f t="shared" si="35"/>
        <v/>
      </c>
      <c r="F764" s="286" t="str">
        <f t="shared" si="36"/>
        <v>否</v>
      </c>
      <c r="G764" s="167" t="str">
        <f t="shared" si="37"/>
        <v>项</v>
      </c>
    </row>
    <row r="765" hidden="1" spans="1:7">
      <c r="A765" s="446" t="s">
        <v>1420</v>
      </c>
      <c r="B765" s="315" t="s">
        <v>1421</v>
      </c>
      <c r="C765" s="322">
        <v>0</v>
      </c>
      <c r="D765" s="322">
        <v>0</v>
      </c>
      <c r="E765" s="313" t="str">
        <f t="shared" si="35"/>
        <v/>
      </c>
      <c r="F765" s="286" t="str">
        <f t="shared" si="36"/>
        <v>否</v>
      </c>
      <c r="G765" s="167" t="str">
        <f t="shared" si="37"/>
        <v>项</v>
      </c>
    </row>
    <row r="766" hidden="1" spans="1:7">
      <c r="A766" s="446" t="s">
        <v>1422</v>
      </c>
      <c r="B766" s="315" t="s">
        <v>1423</v>
      </c>
      <c r="C766" s="322">
        <v>0</v>
      </c>
      <c r="D766" s="322">
        <v>0</v>
      </c>
      <c r="E766" s="313" t="str">
        <f t="shared" si="35"/>
        <v/>
      </c>
      <c r="F766" s="286" t="str">
        <f t="shared" si="36"/>
        <v>否</v>
      </c>
      <c r="G766" s="167" t="str">
        <f t="shared" si="37"/>
        <v>项</v>
      </c>
    </row>
    <row r="767" hidden="1" spans="1:7">
      <c r="A767" s="445" t="s">
        <v>1424</v>
      </c>
      <c r="B767" s="311" t="s">
        <v>1425</v>
      </c>
      <c r="C767" s="312">
        <f>SUM(C768:C772)</f>
        <v>0</v>
      </c>
      <c r="D767" s="312">
        <f>SUM(D768:D772)</f>
        <v>0</v>
      </c>
      <c r="E767" s="313" t="str">
        <f t="shared" si="35"/>
        <v/>
      </c>
      <c r="F767" s="286" t="str">
        <f t="shared" si="36"/>
        <v>否</v>
      </c>
      <c r="G767" s="167" t="str">
        <f t="shared" si="37"/>
        <v>款</v>
      </c>
    </row>
    <row r="768" hidden="1" spans="1:7">
      <c r="A768" s="446" t="s">
        <v>1426</v>
      </c>
      <c r="B768" s="315" t="s">
        <v>1427</v>
      </c>
      <c r="C768" s="322">
        <v>0</v>
      </c>
      <c r="D768" s="322">
        <v>0</v>
      </c>
      <c r="E768" s="313" t="str">
        <f t="shared" si="35"/>
        <v/>
      </c>
      <c r="F768" s="286" t="str">
        <f t="shared" si="36"/>
        <v>否</v>
      </c>
      <c r="G768" s="167" t="str">
        <f t="shared" si="37"/>
        <v>项</v>
      </c>
    </row>
    <row r="769" hidden="1" spans="1:7">
      <c r="A769" s="446" t="s">
        <v>1428</v>
      </c>
      <c r="B769" s="315" t="s">
        <v>1429</v>
      </c>
      <c r="C769" s="322">
        <v>0</v>
      </c>
      <c r="D769" s="322">
        <v>0</v>
      </c>
      <c r="E769" s="313" t="str">
        <f t="shared" si="35"/>
        <v/>
      </c>
      <c r="F769" s="286" t="str">
        <f t="shared" si="36"/>
        <v>否</v>
      </c>
      <c r="G769" s="167" t="str">
        <f t="shared" si="37"/>
        <v>项</v>
      </c>
    </row>
    <row r="770" hidden="1" spans="1:7">
      <c r="A770" s="446" t="s">
        <v>1430</v>
      </c>
      <c r="B770" s="315" t="s">
        <v>1431</v>
      </c>
      <c r="C770" s="322">
        <v>0</v>
      </c>
      <c r="D770" s="322">
        <v>0</v>
      </c>
      <c r="E770" s="313" t="str">
        <f t="shared" si="35"/>
        <v/>
      </c>
      <c r="F770" s="286" t="str">
        <f t="shared" si="36"/>
        <v>否</v>
      </c>
      <c r="G770" s="167" t="str">
        <f t="shared" si="37"/>
        <v>项</v>
      </c>
    </row>
    <row r="771" hidden="1" spans="1:7">
      <c r="A771" s="446" t="s">
        <v>1432</v>
      </c>
      <c r="B771" s="315" t="s">
        <v>1433</v>
      </c>
      <c r="C771" s="322">
        <v>0</v>
      </c>
      <c r="D771" s="322">
        <v>0</v>
      </c>
      <c r="E771" s="313" t="str">
        <f t="shared" si="35"/>
        <v/>
      </c>
      <c r="F771" s="286" t="str">
        <f t="shared" si="36"/>
        <v>否</v>
      </c>
      <c r="G771" s="167" t="str">
        <f t="shared" si="37"/>
        <v>项</v>
      </c>
    </row>
    <row r="772" hidden="1" spans="1:7">
      <c r="A772" s="446" t="s">
        <v>1434</v>
      </c>
      <c r="B772" s="315" t="s">
        <v>1435</v>
      </c>
      <c r="C772" s="322">
        <v>0</v>
      </c>
      <c r="D772" s="322">
        <v>0</v>
      </c>
      <c r="E772" s="313" t="str">
        <f t="shared" ref="E772:E835" si="38">IF(C772&gt;0,D772/C772-1,IF(C772&lt;0,-(D772/C772-1),""))</f>
        <v/>
      </c>
      <c r="F772" s="286" t="str">
        <f t="shared" ref="F772:F835" si="39">IF(LEN(A772)=3,"是",IF(B772&lt;&gt;"",IF(SUM(C772:D772)&lt;&gt;0,"是","否"),"是"))</f>
        <v>否</v>
      </c>
      <c r="G772" s="167" t="str">
        <f t="shared" ref="G772:G835" si="40">IF(LEN(A772)=3,"类",IF(LEN(A772)=5,"款","项"))</f>
        <v>项</v>
      </c>
    </row>
    <row r="773" hidden="1" spans="1:7">
      <c r="A773" s="445" t="s">
        <v>1436</v>
      </c>
      <c r="B773" s="311" t="s">
        <v>1437</v>
      </c>
      <c r="C773" s="312">
        <f>SUM(C774:C775)</f>
        <v>0</v>
      </c>
      <c r="D773" s="312">
        <f>SUM(D774:D775)</f>
        <v>0</v>
      </c>
      <c r="E773" s="313" t="str">
        <f t="shared" si="38"/>
        <v/>
      </c>
      <c r="F773" s="286" t="str">
        <f t="shared" si="39"/>
        <v>否</v>
      </c>
      <c r="G773" s="167" t="str">
        <f t="shared" si="40"/>
        <v>款</v>
      </c>
    </row>
    <row r="774" hidden="1" spans="1:7">
      <c r="A774" s="446" t="s">
        <v>1438</v>
      </c>
      <c r="B774" s="315" t="s">
        <v>1439</v>
      </c>
      <c r="C774" s="322">
        <v>0</v>
      </c>
      <c r="D774" s="322">
        <v>0</v>
      </c>
      <c r="E774" s="313" t="str">
        <f t="shared" si="38"/>
        <v/>
      </c>
      <c r="F774" s="286" t="str">
        <f t="shared" si="39"/>
        <v>否</v>
      </c>
      <c r="G774" s="167" t="str">
        <f t="shared" si="40"/>
        <v>项</v>
      </c>
    </row>
    <row r="775" hidden="1" spans="1:7">
      <c r="A775" s="446" t="s">
        <v>1440</v>
      </c>
      <c r="B775" s="315" t="s">
        <v>1441</v>
      </c>
      <c r="C775" s="322">
        <v>0</v>
      </c>
      <c r="D775" s="322">
        <v>0</v>
      </c>
      <c r="E775" s="313" t="str">
        <f t="shared" si="38"/>
        <v/>
      </c>
      <c r="F775" s="286" t="str">
        <f t="shared" si="39"/>
        <v>否</v>
      </c>
      <c r="G775" s="167" t="str">
        <f t="shared" si="40"/>
        <v>项</v>
      </c>
    </row>
    <row r="776" hidden="1" spans="1:7">
      <c r="A776" s="445" t="s">
        <v>1442</v>
      </c>
      <c r="B776" s="311" t="s">
        <v>1443</v>
      </c>
      <c r="C776" s="312">
        <f>SUM(C777:C778)</f>
        <v>0</v>
      </c>
      <c r="D776" s="312">
        <f>SUM(D777:D778)</f>
        <v>0</v>
      </c>
      <c r="E776" s="313" t="str">
        <f t="shared" si="38"/>
        <v/>
      </c>
      <c r="F776" s="286" t="str">
        <f t="shared" si="39"/>
        <v>否</v>
      </c>
      <c r="G776" s="167" t="str">
        <f t="shared" si="40"/>
        <v>款</v>
      </c>
    </row>
    <row r="777" hidden="1" spans="1:7">
      <c r="A777" s="446" t="s">
        <v>1444</v>
      </c>
      <c r="B777" s="315" t="s">
        <v>1445</v>
      </c>
      <c r="C777" s="322">
        <v>0</v>
      </c>
      <c r="D777" s="322">
        <v>0</v>
      </c>
      <c r="E777" s="313" t="str">
        <f t="shared" si="38"/>
        <v/>
      </c>
      <c r="F777" s="286" t="str">
        <f t="shared" si="39"/>
        <v>否</v>
      </c>
      <c r="G777" s="167" t="str">
        <f t="shared" si="40"/>
        <v>项</v>
      </c>
    </row>
    <row r="778" hidden="1" spans="1:7">
      <c r="A778" s="446" t="s">
        <v>1446</v>
      </c>
      <c r="B778" s="315" t="s">
        <v>1447</v>
      </c>
      <c r="C778" s="322">
        <v>0</v>
      </c>
      <c r="D778" s="322">
        <v>0</v>
      </c>
      <c r="E778" s="313" t="str">
        <f t="shared" si="38"/>
        <v/>
      </c>
      <c r="F778" s="286" t="str">
        <f t="shared" si="39"/>
        <v>否</v>
      </c>
      <c r="G778" s="167" t="str">
        <f t="shared" si="40"/>
        <v>项</v>
      </c>
    </row>
    <row r="779" hidden="1" spans="1:7">
      <c r="A779" s="445" t="s">
        <v>1448</v>
      </c>
      <c r="B779" s="311" t="s">
        <v>1449</v>
      </c>
      <c r="C779" s="312">
        <f>C780</f>
        <v>0</v>
      </c>
      <c r="D779" s="312">
        <f>D780</f>
        <v>0</v>
      </c>
      <c r="E779" s="313" t="str">
        <f t="shared" si="38"/>
        <v/>
      </c>
      <c r="F779" s="286" t="str">
        <f t="shared" si="39"/>
        <v>否</v>
      </c>
      <c r="G779" s="167" t="str">
        <f t="shared" si="40"/>
        <v>款</v>
      </c>
    </row>
    <row r="780" hidden="1" spans="1:7">
      <c r="A780" s="446">
        <v>2110901</v>
      </c>
      <c r="B780" s="455" t="s">
        <v>1450</v>
      </c>
      <c r="C780" s="322">
        <v>0</v>
      </c>
      <c r="D780" s="322">
        <v>0</v>
      </c>
      <c r="E780" s="313" t="str">
        <f t="shared" si="38"/>
        <v/>
      </c>
      <c r="F780" s="286" t="str">
        <f t="shared" si="39"/>
        <v>否</v>
      </c>
      <c r="G780" s="167" t="str">
        <f t="shared" si="40"/>
        <v>项</v>
      </c>
    </row>
    <row r="781" hidden="1" spans="1:7">
      <c r="A781" s="445" t="s">
        <v>1451</v>
      </c>
      <c r="B781" s="311" t="s">
        <v>1452</v>
      </c>
      <c r="C781" s="312"/>
      <c r="D781" s="312"/>
      <c r="E781" s="313" t="str">
        <f t="shared" si="38"/>
        <v/>
      </c>
      <c r="F781" s="286" t="str">
        <f t="shared" si="39"/>
        <v>否</v>
      </c>
      <c r="G781" s="167" t="str">
        <f t="shared" si="40"/>
        <v>款</v>
      </c>
    </row>
    <row r="782" hidden="1" spans="1:7">
      <c r="A782" s="446">
        <v>2111001</v>
      </c>
      <c r="B782" s="455" t="s">
        <v>1453</v>
      </c>
      <c r="C782" s="322"/>
      <c r="D782" s="322"/>
      <c r="E782" s="313" t="str">
        <f t="shared" si="38"/>
        <v/>
      </c>
      <c r="F782" s="286" t="str">
        <f t="shared" si="39"/>
        <v>否</v>
      </c>
      <c r="G782" s="167" t="str">
        <f t="shared" si="40"/>
        <v>项</v>
      </c>
    </row>
    <row r="783" spans="1:7">
      <c r="A783" s="445" t="s">
        <v>1454</v>
      </c>
      <c r="B783" s="311" t="s">
        <v>1455</v>
      </c>
      <c r="C783" s="312">
        <f>SUM(C784:C788)</f>
        <v>400</v>
      </c>
      <c r="D783" s="312"/>
      <c r="E783" s="313">
        <f t="shared" si="38"/>
        <v>-1</v>
      </c>
      <c r="F783" s="286" t="str">
        <f t="shared" si="39"/>
        <v>是</v>
      </c>
      <c r="G783" s="167" t="str">
        <f t="shared" si="40"/>
        <v>款</v>
      </c>
    </row>
    <row r="784" hidden="1" spans="1:7">
      <c r="A784" s="446" t="s">
        <v>1456</v>
      </c>
      <c r="B784" s="315" t="s">
        <v>1457</v>
      </c>
      <c r="C784" s="322"/>
      <c r="D784" s="322"/>
      <c r="E784" s="313" t="str">
        <f t="shared" si="38"/>
        <v/>
      </c>
      <c r="F784" s="286" t="str">
        <f t="shared" si="39"/>
        <v>否</v>
      </c>
      <c r="G784" s="167" t="str">
        <f t="shared" si="40"/>
        <v>项</v>
      </c>
    </row>
    <row r="785" hidden="1" spans="1:7">
      <c r="A785" s="446" t="s">
        <v>1458</v>
      </c>
      <c r="B785" s="315" t="s">
        <v>1459</v>
      </c>
      <c r="C785" s="322"/>
      <c r="D785" s="322"/>
      <c r="E785" s="313" t="str">
        <f t="shared" si="38"/>
        <v/>
      </c>
      <c r="F785" s="286" t="str">
        <f t="shared" si="39"/>
        <v>否</v>
      </c>
      <c r="G785" s="167" t="str">
        <f t="shared" si="40"/>
        <v>项</v>
      </c>
    </row>
    <row r="786" hidden="1" spans="1:7">
      <c r="A786" s="446" t="s">
        <v>1460</v>
      </c>
      <c r="B786" s="315" t="s">
        <v>1461</v>
      </c>
      <c r="C786" s="322">
        <v>0</v>
      </c>
      <c r="D786" s="322">
        <v>0</v>
      </c>
      <c r="E786" s="313" t="str">
        <f t="shared" si="38"/>
        <v/>
      </c>
      <c r="F786" s="286" t="str">
        <f t="shared" si="39"/>
        <v>否</v>
      </c>
      <c r="G786" s="167" t="str">
        <f t="shared" si="40"/>
        <v>项</v>
      </c>
    </row>
    <row r="787" hidden="1" spans="1:7">
      <c r="A787" s="446" t="s">
        <v>1462</v>
      </c>
      <c r="B787" s="315" t="s">
        <v>1463</v>
      </c>
      <c r="C787" s="322">
        <v>0</v>
      </c>
      <c r="D787" s="322">
        <v>0</v>
      </c>
      <c r="E787" s="313" t="str">
        <f t="shared" si="38"/>
        <v/>
      </c>
      <c r="F787" s="286" t="str">
        <f t="shared" si="39"/>
        <v>否</v>
      </c>
      <c r="G787" s="167" t="str">
        <f t="shared" si="40"/>
        <v>项</v>
      </c>
    </row>
    <row r="788" spans="1:7">
      <c r="A788" s="446" t="s">
        <v>1464</v>
      </c>
      <c r="B788" s="315" t="s">
        <v>1465</v>
      </c>
      <c r="C788" s="447">
        <v>400</v>
      </c>
      <c r="D788" s="322">
        <v>0</v>
      </c>
      <c r="E788" s="313">
        <f t="shared" si="38"/>
        <v>-1</v>
      </c>
      <c r="F788" s="286" t="str">
        <f t="shared" si="39"/>
        <v>是</v>
      </c>
      <c r="G788" s="167" t="str">
        <f t="shared" si="40"/>
        <v>项</v>
      </c>
    </row>
    <row r="789" hidden="1" spans="1:7">
      <c r="A789" s="445" t="s">
        <v>1466</v>
      </c>
      <c r="B789" s="311" t="s">
        <v>1467</v>
      </c>
      <c r="C789" s="312">
        <f>C790</f>
        <v>0</v>
      </c>
      <c r="D789" s="312">
        <f>D790</f>
        <v>0</v>
      </c>
      <c r="E789" s="313" t="str">
        <f t="shared" si="38"/>
        <v/>
      </c>
      <c r="F789" s="286" t="str">
        <f t="shared" si="39"/>
        <v>否</v>
      </c>
      <c r="G789" s="167" t="str">
        <f t="shared" si="40"/>
        <v>款</v>
      </c>
    </row>
    <row r="790" hidden="1" spans="1:7">
      <c r="A790" s="318" t="s">
        <v>1468</v>
      </c>
      <c r="B790" s="315" t="s">
        <v>1469</v>
      </c>
      <c r="C790" s="322">
        <v>0</v>
      </c>
      <c r="D790" s="322">
        <v>0</v>
      </c>
      <c r="E790" s="313" t="str">
        <f t="shared" si="38"/>
        <v/>
      </c>
      <c r="F790" s="286" t="str">
        <f t="shared" si="39"/>
        <v>否</v>
      </c>
      <c r="G790" s="167" t="str">
        <f t="shared" si="40"/>
        <v>项</v>
      </c>
    </row>
    <row r="791" hidden="1" spans="1:7">
      <c r="A791" s="445" t="s">
        <v>1470</v>
      </c>
      <c r="B791" s="311" t="s">
        <v>1471</v>
      </c>
      <c r="C791" s="312">
        <f>C792</f>
        <v>0</v>
      </c>
      <c r="D791" s="312">
        <f>D792</f>
        <v>0</v>
      </c>
      <c r="E791" s="313" t="str">
        <f t="shared" si="38"/>
        <v/>
      </c>
      <c r="F791" s="286" t="str">
        <f t="shared" si="39"/>
        <v>否</v>
      </c>
      <c r="G791" s="167" t="str">
        <f t="shared" si="40"/>
        <v>款</v>
      </c>
    </row>
    <row r="792" hidden="1" spans="1:7">
      <c r="A792" s="318" t="s">
        <v>1472</v>
      </c>
      <c r="B792" s="315" t="s">
        <v>1473</v>
      </c>
      <c r="C792" s="322">
        <v>0</v>
      </c>
      <c r="D792" s="322">
        <v>0</v>
      </c>
      <c r="E792" s="313" t="str">
        <f t="shared" si="38"/>
        <v/>
      </c>
      <c r="F792" s="286" t="str">
        <f t="shared" si="39"/>
        <v>否</v>
      </c>
      <c r="G792" s="167" t="str">
        <f t="shared" si="40"/>
        <v>项</v>
      </c>
    </row>
    <row r="793" hidden="1" spans="1:7">
      <c r="A793" s="445" t="s">
        <v>1474</v>
      </c>
      <c r="B793" s="311" t="s">
        <v>1475</v>
      </c>
      <c r="C793" s="312"/>
      <c r="D793" s="312">
        <f>SUM(D794:D807)</f>
        <v>703</v>
      </c>
      <c r="E793" s="313" t="str">
        <f t="shared" si="38"/>
        <v/>
      </c>
      <c r="F793" s="286" t="str">
        <f t="shared" si="39"/>
        <v>是</v>
      </c>
      <c r="G793" s="167" t="str">
        <f t="shared" si="40"/>
        <v>款</v>
      </c>
    </row>
    <row r="794" hidden="1" spans="1:7">
      <c r="A794" s="446" t="s">
        <v>1476</v>
      </c>
      <c r="B794" s="315" t="s">
        <v>139</v>
      </c>
      <c r="C794" s="322">
        <v>0</v>
      </c>
      <c r="D794" s="322">
        <v>0</v>
      </c>
      <c r="E794" s="313" t="str">
        <f t="shared" si="38"/>
        <v/>
      </c>
      <c r="F794" s="286" t="str">
        <f t="shared" si="39"/>
        <v>否</v>
      </c>
      <c r="G794" s="167" t="str">
        <f t="shared" si="40"/>
        <v>项</v>
      </c>
    </row>
    <row r="795" hidden="1" spans="1:7">
      <c r="A795" s="446" t="s">
        <v>1477</v>
      </c>
      <c r="B795" s="315" t="s">
        <v>141</v>
      </c>
      <c r="C795" s="322">
        <v>0</v>
      </c>
      <c r="D795" s="322">
        <v>0</v>
      </c>
      <c r="E795" s="313" t="str">
        <f t="shared" si="38"/>
        <v/>
      </c>
      <c r="F795" s="286" t="str">
        <f t="shared" si="39"/>
        <v>否</v>
      </c>
      <c r="G795" s="167" t="str">
        <f t="shared" si="40"/>
        <v>项</v>
      </c>
    </row>
    <row r="796" hidden="1" spans="1:7">
      <c r="A796" s="446" t="s">
        <v>1478</v>
      </c>
      <c r="B796" s="315" t="s">
        <v>143</v>
      </c>
      <c r="C796" s="322">
        <v>0</v>
      </c>
      <c r="D796" s="322">
        <v>0</v>
      </c>
      <c r="E796" s="313" t="str">
        <f t="shared" si="38"/>
        <v/>
      </c>
      <c r="F796" s="286" t="str">
        <f t="shared" si="39"/>
        <v>否</v>
      </c>
      <c r="G796" s="167" t="str">
        <f t="shared" si="40"/>
        <v>项</v>
      </c>
    </row>
    <row r="797" hidden="1" spans="1:7">
      <c r="A797" s="446" t="s">
        <v>1479</v>
      </c>
      <c r="B797" s="315" t="s">
        <v>1480</v>
      </c>
      <c r="C797" s="322">
        <v>0</v>
      </c>
      <c r="D797" s="322">
        <v>0</v>
      </c>
      <c r="E797" s="313" t="str">
        <f t="shared" si="38"/>
        <v/>
      </c>
      <c r="F797" s="286" t="str">
        <f t="shared" si="39"/>
        <v>否</v>
      </c>
      <c r="G797" s="167" t="str">
        <f t="shared" si="40"/>
        <v>项</v>
      </c>
    </row>
    <row r="798" hidden="1" spans="1:7">
      <c r="A798" s="446" t="s">
        <v>1481</v>
      </c>
      <c r="B798" s="315" t="s">
        <v>1482</v>
      </c>
      <c r="C798" s="322">
        <v>0</v>
      </c>
      <c r="D798" s="322">
        <v>0</v>
      </c>
      <c r="E798" s="313" t="str">
        <f t="shared" si="38"/>
        <v/>
      </c>
      <c r="F798" s="286" t="str">
        <f t="shared" si="39"/>
        <v>否</v>
      </c>
      <c r="G798" s="167" t="str">
        <f t="shared" si="40"/>
        <v>项</v>
      </c>
    </row>
    <row r="799" hidden="1" spans="1:7">
      <c r="A799" s="446" t="s">
        <v>1483</v>
      </c>
      <c r="B799" s="315" t="s">
        <v>1484</v>
      </c>
      <c r="C799" s="322">
        <v>0</v>
      </c>
      <c r="D799" s="322">
        <v>0</v>
      </c>
      <c r="E799" s="313" t="str">
        <f t="shared" si="38"/>
        <v/>
      </c>
      <c r="F799" s="286" t="str">
        <f t="shared" si="39"/>
        <v>否</v>
      </c>
      <c r="G799" s="167" t="str">
        <f t="shared" si="40"/>
        <v>项</v>
      </c>
    </row>
    <row r="800" hidden="1" spans="1:7">
      <c r="A800" s="446" t="s">
        <v>1485</v>
      </c>
      <c r="B800" s="315" t="s">
        <v>1486</v>
      </c>
      <c r="C800" s="322">
        <v>0</v>
      </c>
      <c r="D800" s="322">
        <v>703</v>
      </c>
      <c r="E800" s="313" t="str">
        <f t="shared" si="38"/>
        <v/>
      </c>
      <c r="F800" s="286" t="str">
        <f t="shared" si="39"/>
        <v>是</v>
      </c>
      <c r="G800" s="167" t="str">
        <f t="shared" si="40"/>
        <v>项</v>
      </c>
    </row>
    <row r="801" hidden="1" spans="1:7">
      <c r="A801" s="446" t="s">
        <v>1487</v>
      </c>
      <c r="B801" s="315" t="s">
        <v>1488</v>
      </c>
      <c r="C801" s="322">
        <v>0</v>
      </c>
      <c r="D801" s="322">
        <v>0</v>
      </c>
      <c r="E801" s="313" t="str">
        <f t="shared" si="38"/>
        <v/>
      </c>
      <c r="F801" s="286" t="str">
        <f t="shared" si="39"/>
        <v>否</v>
      </c>
      <c r="G801" s="167" t="str">
        <f t="shared" si="40"/>
        <v>项</v>
      </c>
    </row>
    <row r="802" hidden="1" spans="1:7">
      <c r="A802" s="446" t="s">
        <v>1489</v>
      </c>
      <c r="B802" s="315" t="s">
        <v>1490</v>
      </c>
      <c r="C802" s="322">
        <v>0</v>
      </c>
      <c r="D802" s="322">
        <v>0</v>
      </c>
      <c r="E802" s="313" t="str">
        <f t="shared" si="38"/>
        <v/>
      </c>
      <c r="F802" s="286" t="str">
        <f t="shared" si="39"/>
        <v>否</v>
      </c>
      <c r="G802" s="167" t="str">
        <f t="shared" si="40"/>
        <v>项</v>
      </c>
    </row>
    <row r="803" hidden="1" spans="1:7">
      <c r="A803" s="446" t="s">
        <v>1491</v>
      </c>
      <c r="B803" s="315" t="s">
        <v>1492</v>
      </c>
      <c r="C803" s="322">
        <v>0</v>
      </c>
      <c r="D803" s="322">
        <v>0</v>
      </c>
      <c r="E803" s="313" t="str">
        <f t="shared" si="38"/>
        <v/>
      </c>
      <c r="F803" s="286" t="str">
        <f t="shared" si="39"/>
        <v>否</v>
      </c>
      <c r="G803" s="167" t="str">
        <f t="shared" si="40"/>
        <v>项</v>
      </c>
    </row>
    <row r="804" hidden="1" spans="1:7">
      <c r="A804" s="446" t="s">
        <v>1493</v>
      </c>
      <c r="B804" s="315" t="s">
        <v>240</v>
      </c>
      <c r="C804" s="322"/>
      <c r="D804" s="322"/>
      <c r="E804" s="313" t="str">
        <f t="shared" si="38"/>
        <v/>
      </c>
      <c r="F804" s="286" t="str">
        <f t="shared" si="39"/>
        <v>否</v>
      </c>
      <c r="G804" s="167" t="str">
        <f t="shared" si="40"/>
        <v>项</v>
      </c>
    </row>
    <row r="805" hidden="1" spans="1:7">
      <c r="A805" s="446" t="s">
        <v>1494</v>
      </c>
      <c r="B805" s="315" t="s">
        <v>1495</v>
      </c>
      <c r="C805" s="322">
        <v>0</v>
      </c>
      <c r="D805" s="322">
        <v>0</v>
      </c>
      <c r="E805" s="313" t="str">
        <f t="shared" si="38"/>
        <v/>
      </c>
      <c r="F805" s="286" t="str">
        <f t="shared" si="39"/>
        <v>否</v>
      </c>
      <c r="G805" s="167" t="str">
        <f t="shared" si="40"/>
        <v>项</v>
      </c>
    </row>
    <row r="806" hidden="1" spans="1:7">
      <c r="A806" s="446" t="s">
        <v>1496</v>
      </c>
      <c r="B806" s="315" t="s">
        <v>157</v>
      </c>
      <c r="C806" s="322">
        <v>0</v>
      </c>
      <c r="D806" s="322">
        <v>0</v>
      </c>
      <c r="E806" s="313" t="str">
        <f t="shared" si="38"/>
        <v/>
      </c>
      <c r="F806" s="286" t="str">
        <f t="shared" si="39"/>
        <v>否</v>
      </c>
      <c r="G806" s="167" t="str">
        <f t="shared" si="40"/>
        <v>项</v>
      </c>
    </row>
    <row r="807" hidden="1" spans="1:7">
      <c r="A807" s="446" t="s">
        <v>1497</v>
      </c>
      <c r="B807" s="315" t="s">
        <v>1498</v>
      </c>
      <c r="C807" s="322">
        <v>0</v>
      </c>
      <c r="D807" s="322">
        <v>0</v>
      </c>
      <c r="E807" s="313" t="str">
        <f t="shared" si="38"/>
        <v/>
      </c>
      <c r="F807" s="286" t="str">
        <f t="shared" si="39"/>
        <v>否</v>
      </c>
      <c r="G807" s="167" t="str">
        <f t="shared" si="40"/>
        <v>项</v>
      </c>
    </row>
    <row r="808" spans="1:7">
      <c r="A808" s="445" t="s">
        <v>1499</v>
      </c>
      <c r="B808" s="311" t="s">
        <v>1500</v>
      </c>
      <c r="C808" s="312">
        <f>C809</f>
        <v>3</v>
      </c>
      <c r="D808" s="312">
        <f>D809</f>
        <v>1000</v>
      </c>
      <c r="E808" s="313">
        <f t="shared" si="38"/>
        <v>332.333</v>
      </c>
      <c r="F808" s="286" t="str">
        <f t="shared" si="39"/>
        <v>是</v>
      </c>
      <c r="G808" s="167" t="str">
        <f t="shared" si="40"/>
        <v>款</v>
      </c>
    </row>
    <row r="809" spans="1:7">
      <c r="A809" s="454" t="s">
        <v>1501</v>
      </c>
      <c r="B809" s="457" t="s">
        <v>1502</v>
      </c>
      <c r="C809" s="322">
        <v>3</v>
      </c>
      <c r="D809" s="322">
        <v>1000</v>
      </c>
      <c r="E809" s="313">
        <f t="shared" si="38"/>
        <v>332.333</v>
      </c>
      <c r="F809" s="286" t="str">
        <f t="shared" si="39"/>
        <v>是</v>
      </c>
      <c r="G809" s="167" t="str">
        <f t="shared" si="40"/>
        <v>项</v>
      </c>
    </row>
    <row r="810" spans="1:7">
      <c r="A810" s="445" t="s">
        <v>89</v>
      </c>
      <c r="B810" s="311" t="s">
        <v>90</v>
      </c>
      <c r="C810" s="312">
        <f>C811+C822+C824+C827+C829+C831</f>
        <v>45166</v>
      </c>
      <c r="D810" s="312">
        <f>D811+D822+D824+D827+D829+D831</f>
        <v>26621</v>
      </c>
      <c r="E810" s="313">
        <f t="shared" si="38"/>
        <v>-0.411</v>
      </c>
      <c r="F810" s="286" t="str">
        <f t="shared" si="39"/>
        <v>是</v>
      </c>
      <c r="G810" s="167" t="str">
        <f t="shared" si="40"/>
        <v>类</v>
      </c>
    </row>
    <row r="811" spans="1:7">
      <c r="A811" s="445" t="s">
        <v>1503</v>
      </c>
      <c r="B811" s="311" t="s">
        <v>1504</v>
      </c>
      <c r="C811" s="312">
        <f>SUM(C812:C821)</f>
        <v>10586</v>
      </c>
      <c r="D811" s="312">
        <f>SUM(D812:D821)</f>
        <v>9756</v>
      </c>
      <c r="E811" s="313">
        <f t="shared" si="38"/>
        <v>-0.078</v>
      </c>
      <c r="F811" s="286" t="str">
        <f t="shared" si="39"/>
        <v>是</v>
      </c>
      <c r="G811" s="167" t="str">
        <f t="shared" si="40"/>
        <v>款</v>
      </c>
    </row>
    <row r="812" spans="1:7">
      <c r="A812" s="446" t="s">
        <v>1505</v>
      </c>
      <c r="B812" s="315" t="s">
        <v>139</v>
      </c>
      <c r="C812" s="447">
        <v>2258</v>
      </c>
      <c r="D812" s="447">
        <v>1702</v>
      </c>
      <c r="E812" s="313">
        <f t="shared" si="38"/>
        <v>-0.246</v>
      </c>
      <c r="F812" s="286" t="str">
        <f t="shared" si="39"/>
        <v>是</v>
      </c>
      <c r="G812" s="167" t="str">
        <f t="shared" si="40"/>
        <v>项</v>
      </c>
    </row>
    <row r="813" spans="1:7">
      <c r="A813" s="446" t="s">
        <v>1506</v>
      </c>
      <c r="B813" s="315" t="s">
        <v>141</v>
      </c>
      <c r="C813" s="447">
        <v>2308</v>
      </c>
      <c r="D813" s="447">
        <v>1353</v>
      </c>
      <c r="E813" s="313">
        <f t="shared" si="38"/>
        <v>-0.414</v>
      </c>
      <c r="F813" s="286" t="str">
        <f t="shared" si="39"/>
        <v>是</v>
      </c>
      <c r="G813" s="167" t="str">
        <f t="shared" si="40"/>
        <v>项</v>
      </c>
    </row>
    <row r="814" hidden="1" spans="1:7">
      <c r="A814" s="446" t="s">
        <v>1507</v>
      </c>
      <c r="B814" s="315" t="s">
        <v>143</v>
      </c>
      <c r="C814" s="447">
        <v>0</v>
      </c>
      <c r="D814" s="447">
        <v>0</v>
      </c>
      <c r="E814" s="313" t="str">
        <f t="shared" si="38"/>
        <v/>
      </c>
      <c r="F814" s="286" t="str">
        <f t="shared" si="39"/>
        <v>否</v>
      </c>
      <c r="G814" s="167" t="str">
        <f t="shared" si="40"/>
        <v>项</v>
      </c>
    </row>
    <row r="815" spans="1:7">
      <c r="A815" s="446" t="s">
        <v>1508</v>
      </c>
      <c r="B815" s="315" t="s">
        <v>1509</v>
      </c>
      <c r="C815" s="447">
        <v>5982</v>
      </c>
      <c r="D815" s="447">
        <v>5980</v>
      </c>
      <c r="E815" s="313">
        <f t="shared" si="38"/>
        <v>0</v>
      </c>
      <c r="F815" s="286" t="str">
        <f t="shared" si="39"/>
        <v>是</v>
      </c>
      <c r="G815" s="167" t="str">
        <f t="shared" si="40"/>
        <v>项</v>
      </c>
    </row>
    <row r="816" hidden="1" spans="1:7">
      <c r="A816" s="446" t="s">
        <v>1510</v>
      </c>
      <c r="B816" s="315" t="s">
        <v>1511</v>
      </c>
      <c r="C816" s="447">
        <v>0</v>
      </c>
      <c r="D816" s="447">
        <v>0</v>
      </c>
      <c r="E816" s="313" t="str">
        <f t="shared" si="38"/>
        <v/>
      </c>
      <c r="F816" s="286" t="str">
        <f t="shared" si="39"/>
        <v>否</v>
      </c>
      <c r="G816" s="167" t="str">
        <f t="shared" si="40"/>
        <v>项</v>
      </c>
    </row>
    <row r="817" hidden="1" spans="1:7">
      <c r="A817" s="446" t="s">
        <v>1512</v>
      </c>
      <c r="B817" s="315" t="s">
        <v>1513</v>
      </c>
      <c r="C817" s="447">
        <v>0</v>
      </c>
      <c r="D817" s="447">
        <v>71</v>
      </c>
      <c r="E817" s="313" t="str">
        <f t="shared" si="38"/>
        <v/>
      </c>
      <c r="F817" s="286" t="str">
        <f t="shared" si="39"/>
        <v>是</v>
      </c>
      <c r="G817" s="167" t="str">
        <f t="shared" si="40"/>
        <v>项</v>
      </c>
    </row>
    <row r="818" spans="1:7">
      <c r="A818" s="446" t="s">
        <v>1514</v>
      </c>
      <c r="B818" s="315" t="s">
        <v>1515</v>
      </c>
      <c r="C818" s="447">
        <v>38</v>
      </c>
      <c r="D818" s="447">
        <v>0</v>
      </c>
      <c r="E818" s="313">
        <f t="shared" si="38"/>
        <v>-1</v>
      </c>
      <c r="F818" s="286" t="str">
        <f t="shared" si="39"/>
        <v>是</v>
      </c>
      <c r="G818" s="167" t="str">
        <f t="shared" si="40"/>
        <v>项</v>
      </c>
    </row>
    <row r="819" hidden="1" spans="1:7">
      <c r="A819" s="446" t="s">
        <v>1516</v>
      </c>
      <c r="B819" s="315" t="s">
        <v>1517</v>
      </c>
      <c r="C819" s="447">
        <v>0</v>
      </c>
      <c r="D819" s="447">
        <v>650</v>
      </c>
      <c r="E819" s="313" t="str">
        <f t="shared" si="38"/>
        <v/>
      </c>
      <c r="F819" s="286" t="str">
        <f t="shared" si="39"/>
        <v>是</v>
      </c>
      <c r="G819" s="167" t="str">
        <f t="shared" si="40"/>
        <v>项</v>
      </c>
    </row>
    <row r="820" hidden="1" spans="1:7">
      <c r="A820" s="446" t="s">
        <v>1518</v>
      </c>
      <c r="B820" s="315" t="s">
        <v>1519</v>
      </c>
      <c r="C820" s="447">
        <v>0</v>
      </c>
      <c r="D820" s="447">
        <v>0</v>
      </c>
      <c r="E820" s="313" t="str">
        <f t="shared" si="38"/>
        <v/>
      </c>
      <c r="F820" s="286" t="str">
        <f t="shared" si="39"/>
        <v>否</v>
      </c>
      <c r="G820" s="167" t="str">
        <f t="shared" si="40"/>
        <v>项</v>
      </c>
    </row>
    <row r="821" hidden="1" spans="1:7">
      <c r="A821" s="446" t="s">
        <v>1520</v>
      </c>
      <c r="B821" s="315" t="s">
        <v>1521</v>
      </c>
      <c r="C821" s="447">
        <v>0</v>
      </c>
      <c r="D821" s="447">
        <v>0</v>
      </c>
      <c r="E821" s="313" t="str">
        <f t="shared" si="38"/>
        <v/>
      </c>
      <c r="F821" s="286" t="str">
        <f t="shared" si="39"/>
        <v>否</v>
      </c>
      <c r="G821" s="167" t="str">
        <f t="shared" si="40"/>
        <v>项</v>
      </c>
    </row>
    <row r="822" spans="1:7">
      <c r="A822" s="445" t="s">
        <v>1522</v>
      </c>
      <c r="B822" s="311" t="s">
        <v>1523</v>
      </c>
      <c r="C822" s="312">
        <f>C823</f>
        <v>3165</v>
      </c>
      <c r="D822" s="312"/>
      <c r="E822" s="313">
        <f t="shared" si="38"/>
        <v>-1</v>
      </c>
      <c r="F822" s="286" t="str">
        <f t="shared" si="39"/>
        <v>是</v>
      </c>
      <c r="G822" s="167" t="str">
        <f t="shared" si="40"/>
        <v>款</v>
      </c>
    </row>
    <row r="823" spans="1:7">
      <c r="A823" s="446">
        <v>2120201</v>
      </c>
      <c r="B823" s="455" t="s">
        <v>1524</v>
      </c>
      <c r="C823" s="447">
        <v>3165</v>
      </c>
      <c r="D823" s="322"/>
      <c r="E823" s="313">
        <f t="shared" si="38"/>
        <v>-1</v>
      </c>
      <c r="F823" s="286" t="str">
        <f t="shared" si="39"/>
        <v>是</v>
      </c>
      <c r="G823" s="167" t="str">
        <f t="shared" si="40"/>
        <v>项</v>
      </c>
    </row>
    <row r="824" spans="1:7">
      <c r="A824" s="445" t="s">
        <v>1525</v>
      </c>
      <c r="B824" s="311" t="s">
        <v>1526</v>
      </c>
      <c r="C824" s="312">
        <f>SUM(C825:C826)</f>
        <v>1841</v>
      </c>
      <c r="D824" s="312">
        <f>SUM(D825:D826)</f>
        <v>4876</v>
      </c>
      <c r="E824" s="313">
        <f t="shared" si="38"/>
        <v>1.649</v>
      </c>
      <c r="F824" s="286" t="str">
        <f t="shared" si="39"/>
        <v>是</v>
      </c>
      <c r="G824" s="167" t="str">
        <f t="shared" si="40"/>
        <v>款</v>
      </c>
    </row>
    <row r="825" hidden="1" spans="1:7">
      <c r="A825" s="446" t="s">
        <v>1527</v>
      </c>
      <c r="B825" s="315" t="s">
        <v>1528</v>
      </c>
      <c r="C825" s="447">
        <v>0</v>
      </c>
      <c r="D825" s="447">
        <v>3700</v>
      </c>
      <c r="E825" s="313" t="str">
        <f t="shared" si="38"/>
        <v/>
      </c>
      <c r="F825" s="286" t="str">
        <f t="shared" si="39"/>
        <v>是</v>
      </c>
      <c r="G825" s="167" t="str">
        <f t="shared" si="40"/>
        <v>项</v>
      </c>
    </row>
    <row r="826" spans="1:7">
      <c r="A826" s="446" t="s">
        <v>1529</v>
      </c>
      <c r="B826" s="315" t="s">
        <v>1530</v>
      </c>
      <c r="C826" s="447">
        <v>1841</v>
      </c>
      <c r="D826" s="447">
        <v>1176</v>
      </c>
      <c r="E826" s="313">
        <f t="shared" si="38"/>
        <v>-0.361</v>
      </c>
      <c r="F826" s="286" t="str">
        <f t="shared" si="39"/>
        <v>是</v>
      </c>
      <c r="G826" s="167" t="str">
        <f t="shared" si="40"/>
        <v>项</v>
      </c>
    </row>
    <row r="827" spans="1:7">
      <c r="A827" s="445" t="s">
        <v>1531</v>
      </c>
      <c r="B827" s="311" t="s">
        <v>1532</v>
      </c>
      <c r="C827" s="312">
        <f t="shared" ref="C827:C831" si="41">C828</f>
        <v>28137</v>
      </c>
      <c r="D827" s="312">
        <f t="shared" ref="D827:D831" si="42">D828</f>
        <v>9608</v>
      </c>
      <c r="E827" s="313">
        <f t="shared" si="38"/>
        <v>-0.659</v>
      </c>
      <c r="F827" s="286" t="str">
        <f t="shared" si="39"/>
        <v>是</v>
      </c>
      <c r="G827" s="167" t="str">
        <f t="shared" si="40"/>
        <v>款</v>
      </c>
    </row>
    <row r="828" spans="1:7">
      <c r="A828" s="446">
        <v>2120501</v>
      </c>
      <c r="B828" s="455" t="s">
        <v>1533</v>
      </c>
      <c r="C828" s="447">
        <v>28137</v>
      </c>
      <c r="D828" s="447">
        <v>9608</v>
      </c>
      <c r="E828" s="313">
        <f t="shared" si="38"/>
        <v>-0.659</v>
      </c>
      <c r="F828" s="286" t="str">
        <f t="shared" si="39"/>
        <v>是</v>
      </c>
      <c r="G828" s="167" t="str">
        <f t="shared" si="40"/>
        <v>项</v>
      </c>
    </row>
    <row r="829" spans="1:7">
      <c r="A829" s="445" t="s">
        <v>1534</v>
      </c>
      <c r="B829" s="311" t="s">
        <v>1535</v>
      </c>
      <c r="C829" s="312">
        <f t="shared" si="41"/>
        <v>644</v>
      </c>
      <c r="D829" s="312">
        <f t="shared" si="42"/>
        <v>646</v>
      </c>
      <c r="E829" s="313">
        <f t="shared" si="38"/>
        <v>0.003</v>
      </c>
      <c r="F829" s="286" t="str">
        <f t="shared" si="39"/>
        <v>是</v>
      </c>
      <c r="G829" s="167" t="str">
        <f t="shared" si="40"/>
        <v>款</v>
      </c>
    </row>
    <row r="830" spans="1:7">
      <c r="A830" s="446">
        <v>2120601</v>
      </c>
      <c r="B830" s="455" t="s">
        <v>1536</v>
      </c>
      <c r="C830" s="447">
        <v>644</v>
      </c>
      <c r="D830" s="447">
        <v>646</v>
      </c>
      <c r="E830" s="313">
        <f t="shared" si="38"/>
        <v>0.003</v>
      </c>
      <c r="F830" s="286" t="str">
        <f t="shared" si="39"/>
        <v>是</v>
      </c>
      <c r="G830" s="167" t="str">
        <f t="shared" si="40"/>
        <v>项</v>
      </c>
    </row>
    <row r="831" spans="1:7">
      <c r="A831" s="445" t="s">
        <v>1537</v>
      </c>
      <c r="B831" s="311" t="s">
        <v>1538</v>
      </c>
      <c r="C831" s="312">
        <f t="shared" si="41"/>
        <v>793</v>
      </c>
      <c r="D831" s="312">
        <f t="shared" si="42"/>
        <v>1735</v>
      </c>
      <c r="E831" s="313">
        <f t="shared" si="38"/>
        <v>1.188</v>
      </c>
      <c r="F831" s="286" t="str">
        <f t="shared" si="39"/>
        <v>是</v>
      </c>
      <c r="G831" s="167" t="str">
        <f t="shared" si="40"/>
        <v>款</v>
      </c>
    </row>
    <row r="832" spans="1:7">
      <c r="A832" s="446">
        <v>2129999</v>
      </c>
      <c r="B832" s="455" t="s">
        <v>1539</v>
      </c>
      <c r="C832" s="447">
        <v>793</v>
      </c>
      <c r="D832" s="447">
        <v>1735</v>
      </c>
      <c r="E832" s="313">
        <f t="shared" si="38"/>
        <v>1.188</v>
      </c>
      <c r="F832" s="286" t="str">
        <f t="shared" si="39"/>
        <v>是</v>
      </c>
      <c r="G832" s="167" t="str">
        <f t="shared" si="40"/>
        <v>项</v>
      </c>
    </row>
    <row r="833" spans="1:7">
      <c r="A833" s="445" t="s">
        <v>91</v>
      </c>
      <c r="B833" s="311" t="s">
        <v>92</v>
      </c>
      <c r="C833" s="312">
        <f>C834+C860+C885+C913+C924+C931+C938+C941</f>
        <v>18067</v>
      </c>
      <c r="D833" s="312">
        <f>D834+D860+D885+D913+D924+D931+D938+D941</f>
        <v>10441</v>
      </c>
      <c r="E833" s="313">
        <f t="shared" si="38"/>
        <v>-0.422</v>
      </c>
      <c r="F833" s="286" t="str">
        <f t="shared" si="39"/>
        <v>是</v>
      </c>
      <c r="G833" s="167" t="str">
        <f t="shared" si="40"/>
        <v>类</v>
      </c>
    </row>
    <row r="834" spans="1:7">
      <c r="A834" s="445" t="s">
        <v>1540</v>
      </c>
      <c r="B834" s="311" t="s">
        <v>1541</v>
      </c>
      <c r="C834" s="312">
        <f>SUM(C835:C859)</f>
        <v>1958</v>
      </c>
      <c r="D834" s="312">
        <f>SUM(D835:D859)</f>
        <v>1080</v>
      </c>
      <c r="E834" s="313">
        <f t="shared" si="38"/>
        <v>-0.448</v>
      </c>
      <c r="F834" s="286" t="str">
        <f t="shared" si="39"/>
        <v>是</v>
      </c>
      <c r="G834" s="167" t="str">
        <f t="shared" si="40"/>
        <v>款</v>
      </c>
    </row>
    <row r="835" spans="1:7">
      <c r="A835" s="446" t="s">
        <v>1542</v>
      </c>
      <c r="B835" s="315" t="s">
        <v>139</v>
      </c>
      <c r="C835" s="447">
        <v>750</v>
      </c>
      <c r="D835" s="447">
        <v>783</v>
      </c>
      <c r="E835" s="313">
        <f t="shared" si="38"/>
        <v>0.044</v>
      </c>
      <c r="F835" s="286" t="str">
        <f t="shared" si="39"/>
        <v>是</v>
      </c>
      <c r="G835" s="167" t="str">
        <f t="shared" si="40"/>
        <v>项</v>
      </c>
    </row>
    <row r="836" spans="1:7">
      <c r="A836" s="446" t="s">
        <v>1543</v>
      </c>
      <c r="B836" s="315" t="s">
        <v>141</v>
      </c>
      <c r="C836" s="447">
        <v>18</v>
      </c>
      <c r="D836" s="447">
        <v>12</v>
      </c>
      <c r="E836" s="313">
        <f t="shared" ref="E836:E899" si="43">IF(C836&gt;0,D836/C836-1,IF(C836&lt;0,-(D836/C836-1),""))</f>
        <v>-0.333</v>
      </c>
      <c r="F836" s="286" t="str">
        <f t="shared" ref="F836:F899" si="44">IF(LEN(A836)=3,"是",IF(B836&lt;&gt;"",IF(SUM(C836:D836)&lt;&gt;0,"是","否"),"是"))</f>
        <v>是</v>
      </c>
      <c r="G836" s="167" t="str">
        <f t="shared" ref="G836:G899" si="45">IF(LEN(A836)=3,"类",IF(LEN(A836)=5,"款","项"))</f>
        <v>项</v>
      </c>
    </row>
    <row r="837" hidden="1" spans="1:7">
      <c r="A837" s="446" t="s">
        <v>1544</v>
      </c>
      <c r="B837" s="315" t="s">
        <v>143</v>
      </c>
      <c r="C837" s="447">
        <v>0</v>
      </c>
      <c r="D837" s="447">
        <v>0</v>
      </c>
      <c r="E837" s="313" t="str">
        <f t="shared" si="43"/>
        <v/>
      </c>
      <c r="F837" s="286" t="str">
        <f t="shared" si="44"/>
        <v>否</v>
      </c>
      <c r="G837" s="167" t="str">
        <f t="shared" si="45"/>
        <v>项</v>
      </c>
    </row>
    <row r="838" hidden="1" spans="1:7">
      <c r="A838" s="446" t="s">
        <v>1545</v>
      </c>
      <c r="B838" s="315" t="s">
        <v>157</v>
      </c>
      <c r="C838" s="447">
        <v>0</v>
      </c>
      <c r="D838" s="447">
        <v>0</v>
      </c>
      <c r="E838" s="313" t="str">
        <f t="shared" si="43"/>
        <v/>
      </c>
      <c r="F838" s="286" t="str">
        <f t="shared" si="44"/>
        <v>否</v>
      </c>
      <c r="G838" s="167" t="str">
        <f t="shared" si="45"/>
        <v>项</v>
      </c>
    </row>
    <row r="839" hidden="1" spans="1:7">
      <c r="A839" s="446" t="s">
        <v>1546</v>
      </c>
      <c r="B839" s="315" t="s">
        <v>1547</v>
      </c>
      <c r="C839" s="447">
        <v>0</v>
      </c>
      <c r="D839" s="447">
        <v>0</v>
      </c>
      <c r="E839" s="313" t="str">
        <f t="shared" si="43"/>
        <v/>
      </c>
      <c r="F839" s="286" t="str">
        <f t="shared" si="44"/>
        <v>否</v>
      </c>
      <c r="G839" s="167" t="str">
        <f t="shared" si="45"/>
        <v>项</v>
      </c>
    </row>
    <row r="840" hidden="1" spans="1:7">
      <c r="A840" s="446" t="s">
        <v>1548</v>
      </c>
      <c r="B840" s="315" t="s">
        <v>1549</v>
      </c>
      <c r="C840" s="447">
        <v>0</v>
      </c>
      <c r="D840" s="447">
        <v>0</v>
      </c>
      <c r="E840" s="313" t="str">
        <f t="shared" si="43"/>
        <v/>
      </c>
      <c r="F840" s="286" t="str">
        <f t="shared" si="44"/>
        <v>否</v>
      </c>
      <c r="G840" s="167" t="str">
        <f t="shared" si="45"/>
        <v>项</v>
      </c>
    </row>
    <row r="841" spans="1:7">
      <c r="A841" s="446" t="s">
        <v>1550</v>
      </c>
      <c r="B841" s="315" t="s">
        <v>1551</v>
      </c>
      <c r="C841" s="447">
        <v>18</v>
      </c>
      <c r="D841" s="447">
        <v>1</v>
      </c>
      <c r="E841" s="313">
        <f t="shared" si="43"/>
        <v>-0.944</v>
      </c>
      <c r="F841" s="286" t="str">
        <f t="shared" si="44"/>
        <v>是</v>
      </c>
      <c r="G841" s="167" t="str">
        <f t="shared" si="45"/>
        <v>项</v>
      </c>
    </row>
    <row r="842" spans="1:7">
      <c r="A842" s="446" t="s">
        <v>1552</v>
      </c>
      <c r="B842" s="315" t="s">
        <v>1553</v>
      </c>
      <c r="C842" s="447">
        <v>234</v>
      </c>
      <c r="D842" s="447">
        <v>29</v>
      </c>
      <c r="E842" s="313">
        <f t="shared" si="43"/>
        <v>-0.876</v>
      </c>
      <c r="F842" s="286" t="str">
        <f t="shared" si="44"/>
        <v>是</v>
      </c>
      <c r="G842" s="167" t="str">
        <f t="shared" si="45"/>
        <v>项</v>
      </c>
    </row>
    <row r="843" hidden="1" spans="1:7">
      <c r="A843" s="446" t="s">
        <v>1554</v>
      </c>
      <c r="B843" s="315" t="s">
        <v>1555</v>
      </c>
      <c r="C843" s="447">
        <v>0</v>
      </c>
      <c r="D843" s="447">
        <v>0</v>
      </c>
      <c r="E843" s="313" t="str">
        <f t="shared" si="43"/>
        <v/>
      </c>
      <c r="F843" s="286" t="str">
        <f t="shared" si="44"/>
        <v>否</v>
      </c>
      <c r="G843" s="167" t="str">
        <f t="shared" si="45"/>
        <v>项</v>
      </c>
    </row>
    <row r="844" spans="1:7">
      <c r="A844" s="446" t="s">
        <v>1556</v>
      </c>
      <c r="B844" s="315" t="s">
        <v>1557</v>
      </c>
      <c r="C844" s="447">
        <v>7</v>
      </c>
      <c r="D844" s="447">
        <v>8</v>
      </c>
      <c r="E844" s="313">
        <f t="shared" si="43"/>
        <v>0.143</v>
      </c>
      <c r="F844" s="286" t="str">
        <f t="shared" si="44"/>
        <v>是</v>
      </c>
      <c r="G844" s="167" t="str">
        <f t="shared" si="45"/>
        <v>项</v>
      </c>
    </row>
    <row r="845" hidden="1" spans="1:7">
      <c r="A845" s="446" t="s">
        <v>1558</v>
      </c>
      <c r="B845" s="315" t="s">
        <v>1559</v>
      </c>
      <c r="C845" s="447">
        <v>0</v>
      </c>
      <c r="D845" s="447">
        <v>0</v>
      </c>
      <c r="E845" s="313" t="str">
        <f t="shared" si="43"/>
        <v/>
      </c>
      <c r="F845" s="286" t="str">
        <f t="shared" si="44"/>
        <v>否</v>
      </c>
      <c r="G845" s="167" t="str">
        <f t="shared" si="45"/>
        <v>项</v>
      </c>
    </row>
    <row r="846" hidden="1" spans="1:7">
      <c r="A846" s="446" t="s">
        <v>1560</v>
      </c>
      <c r="B846" s="315" t="s">
        <v>1561</v>
      </c>
      <c r="C846" s="447">
        <v>0</v>
      </c>
      <c r="D846" s="447">
        <v>0</v>
      </c>
      <c r="E846" s="313" t="str">
        <f t="shared" si="43"/>
        <v/>
      </c>
      <c r="F846" s="286" t="str">
        <f t="shared" si="44"/>
        <v>否</v>
      </c>
      <c r="G846" s="167" t="str">
        <f t="shared" si="45"/>
        <v>项</v>
      </c>
    </row>
    <row r="847" hidden="1" spans="1:7">
      <c r="A847" s="446" t="s">
        <v>1562</v>
      </c>
      <c r="B847" s="315" t="s">
        <v>1563</v>
      </c>
      <c r="C847" s="447">
        <v>0</v>
      </c>
      <c r="D847" s="447">
        <v>0</v>
      </c>
      <c r="E847" s="313" t="str">
        <f t="shared" si="43"/>
        <v/>
      </c>
      <c r="F847" s="286" t="str">
        <f t="shared" si="44"/>
        <v>否</v>
      </c>
      <c r="G847" s="167" t="str">
        <f t="shared" si="45"/>
        <v>项</v>
      </c>
    </row>
    <row r="848" hidden="1" spans="1:7">
      <c r="A848" s="446" t="s">
        <v>1564</v>
      </c>
      <c r="B848" s="315" t="s">
        <v>1565</v>
      </c>
      <c r="C848" s="447">
        <v>0</v>
      </c>
      <c r="D848" s="447">
        <v>0</v>
      </c>
      <c r="E848" s="313" t="str">
        <f t="shared" si="43"/>
        <v/>
      </c>
      <c r="F848" s="286" t="str">
        <f t="shared" si="44"/>
        <v>否</v>
      </c>
      <c r="G848" s="167" t="str">
        <f t="shared" si="45"/>
        <v>项</v>
      </c>
    </row>
    <row r="849" hidden="1" spans="1:7">
      <c r="A849" s="446" t="s">
        <v>1566</v>
      </c>
      <c r="B849" s="315" t="s">
        <v>1567</v>
      </c>
      <c r="C849" s="447">
        <v>0</v>
      </c>
      <c r="D849" s="447">
        <v>0</v>
      </c>
      <c r="E849" s="313" t="str">
        <f t="shared" si="43"/>
        <v/>
      </c>
      <c r="F849" s="286" t="str">
        <f t="shared" si="44"/>
        <v>否</v>
      </c>
      <c r="G849" s="167" t="str">
        <f t="shared" si="45"/>
        <v>项</v>
      </c>
    </row>
    <row r="850" spans="1:7">
      <c r="A850" s="446" t="s">
        <v>1568</v>
      </c>
      <c r="B850" s="315" t="s">
        <v>1569</v>
      </c>
      <c r="C850" s="447">
        <v>157</v>
      </c>
      <c r="D850" s="447">
        <v>69</v>
      </c>
      <c r="E850" s="313">
        <f t="shared" si="43"/>
        <v>-0.561</v>
      </c>
      <c r="F850" s="286" t="str">
        <f t="shared" si="44"/>
        <v>是</v>
      </c>
      <c r="G850" s="167" t="str">
        <f t="shared" si="45"/>
        <v>项</v>
      </c>
    </row>
    <row r="851" hidden="1" spans="1:7">
      <c r="A851" s="446" t="s">
        <v>1570</v>
      </c>
      <c r="B851" s="315" t="s">
        <v>1571</v>
      </c>
      <c r="C851" s="447">
        <v>0</v>
      </c>
      <c r="D851" s="447">
        <v>2</v>
      </c>
      <c r="E851" s="313" t="str">
        <f t="shared" si="43"/>
        <v/>
      </c>
      <c r="F851" s="286" t="str">
        <f t="shared" si="44"/>
        <v>是</v>
      </c>
      <c r="G851" s="167" t="str">
        <f t="shared" si="45"/>
        <v>项</v>
      </c>
    </row>
    <row r="852" spans="1:7">
      <c r="A852" s="446" t="s">
        <v>1572</v>
      </c>
      <c r="B852" s="315" t="s">
        <v>1573</v>
      </c>
      <c r="C852" s="447">
        <v>50</v>
      </c>
      <c r="D852" s="447">
        <v>1</v>
      </c>
      <c r="E852" s="313">
        <f t="shared" si="43"/>
        <v>-0.98</v>
      </c>
      <c r="F852" s="286" t="str">
        <f t="shared" si="44"/>
        <v>是</v>
      </c>
      <c r="G852" s="167" t="str">
        <f t="shared" si="45"/>
        <v>项</v>
      </c>
    </row>
    <row r="853" hidden="1" spans="1:7">
      <c r="A853" s="446" t="s">
        <v>1574</v>
      </c>
      <c r="B853" s="315" t="s">
        <v>1575</v>
      </c>
      <c r="C853" s="447">
        <v>0</v>
      </c>
      <c r="D853" s="447">
        <v>0</v>
      </c>
      <c r="E853" s="313" t="str">
        <f t="shared" si="43"/>
        <v/>
      </c>
      <c r="F853" s="286" t="str">
        <f t="shared" si="44"/>
        <v>否</v>
      </c>
      <c r="G853" s="167" t="str">
        <f t="shared" si="45"/>
        <v>项</v>
      </c>
    </row>
    <row r="854" spans="1:7">
      <c r="A854" s="446" t="s">
        <v>1576</v>
      </c>
      <c r="B854" s="315" t="s">
        <v>1577</v>
      </c>
      <c r="C854" s="447">
        <v>627</v>
      </c>
      <c r="D854" s="447">
        <v>63</v>
      </c>
      <c r="E854" s="313">
        <f t="shared" si="43"/>
        <v>-0.9</v>
      </c>
      <c r="F854" s="286" t="str">
        <f t="shared" si="44"/>
        <v>是</v>
      </c>
      <c r="G854" s="167" t="str">
        <f t="shared" si="45"/>
        <v>项</v>
      </c>
    </row>
    <row r="855" hidden="1" spans="1:7">
      <c r="A855" s="446" t="s">
        <v>1578</v>
      </c>
      <c r="B855" s="315" t="s">
        <v>1579</v>
      </c>
      <c r="C855" s="447">
        <v>0</v>
      </c>
      <c r="D855" s="447">
        <v>0</v>
      </c>
      <c r="E855" s="313" t="str">
        <f t="shared" si="43"/>
        <v/>
      </c>
      <c r="F855" s="286" t="str">
        <f t="shared" si="44"/>
        <v>否</v>
      </c>
      <c r="G855" s="167" t="str">
        <f t="shared" si="45"/>
        <v>项</v>
      </c>
    </row>
    <row r="856" hidden="1" spans="1:7">
      <c r="A856" s="446" t="s">
        <v>1580</v>
      </c>
      <c r="B856" s="315" t="s">
        <v>1581</v>
      </c>
      <c r="C856" s="447">
        <v>0</v>
      </c>
      <c r="D856" s="447">
        <v>110</v>
      </c>
      <c r="E856" s="313" t="str">
        <f t="shared" si="43"/>
        <v/>
      </c>
      <c r="F856" s="286" t="str">
        <f t="shared" si="44"/>
        <v>是</v>
      </c>
      <c r="G856" s="167" t="str">
        <f t="shared" si="45"/>
        <v>项</v>
      </c>
    </row>
    <row r="857" hidden="1" spans="1:7">
      <c r="A857" s="446" t="s">
        <v>1582</v>
      </c>
      <c r="B857" s="315" t="s">
        <v>1583</v>
      </c>
      <c r="C857" s="447">
        <v>0</v>
      </c>
      <c r="D857" s="447">
        <v>0</v>
      </c>
      <c r="E857" s="313" t="str">
        <f t="shared" si="43"/>
        <v/>
      </c>
      <c r="F857" s="286" t="str">
        <f t="shared" si="44"/>
        <v>否</v>
      </c>
      <c r="G857" s="167" t="str">
        <f t="shared" si="45"/>
        <v>项</v>
      </c>
    </row>
    <row r="858" hidden="1" spans="1:7">
      <c r="A858" s="446" t="s">
        <v>1584</v>
      </c>
      <c r="B858" s="315" t="s">
        <v>1585</v>
      </c>
      <c r="C858" s="447">
        <v>0</v>
      </c>
      <c r="D858" s="447">
        <v>0</v>
      </c>
      <c r="E858" s="313" t="str">
        <f t="shared" si="43"/>
        <v/>
      </c>
      <c r="F858" s="286" t="str">
        <f t="shared" si="44"/>
        <v>否</v>
      </c>
      <c r="G858" s="167" t="str">
        <f t="shared" si="45"/>
        <v>项</v>
      </c>
    </row>
    <row r="859" spans="1:7">
      <c r="A859" s="446" t="s">
        <v>1586</v>
      </c>
      <c r="B859" s="315" t="s">
        <v>1587</v>
      </c>
      <c r="C859" s="447">
        <v>97</v>
      </c>
      <c r="D859" s="447">
        <v>2</v>
      </c>
      <c r="E859" s="313">
        <f t="shared" si="43"/>
        <v>-0.979</v>
      </c>
      <c r="F859" s="286" t="str">
        <f t="shared" si="44"/>
        <v>是</v>
      </c>
      <c r="G859" s="167" t="str">
        <f t="shared" si="45"/>
        <v>项</v>
      </c>
    </row>
    <row r="860" spans="1:7">
      <c r="A860" s="445" t="s">
        <v>1588</v>
      </c>
      <c r="B860" s="311" t="s">
        <v>1589</v>
      </c>
      <c r="C860" s="312">
        <f>SUM(C861:C884)</f>
        <v>5659</v>
      </c>
      <c r="D860" s="312">
        <f>SUM(D861:D884)</f>
        <v>4163</v>
      </c>
      <c r="E860" s="313">
        <f t="shared" si="43"/>
        <v>-0.264</v>
      </c>
      <c r="F860" s="286" t="str">
        <f t="shared" si="44"/>
        <v>是</v>
      </c>
      <c r="G860" s="167" t="str">
        <f t="shared" si="45"/>
        <v>款</v>
      </c>
    </row>
    <row r="861" hidden="1" spans="1:7">
      <c r="A861" s="446" t="s">
        <v>1590</v>
      </c>
      <c r="B861" s="315" t="s">
        <v>139</v>
      </c>
      <c r="C861" s="322"/>
      <c r="D861" s="447">
        <v>0</v>
      </c>
      <c r="E861" s="313" t="str">
        <f t="shared" si="43"/>
        <v/>
      </c>
      <c r="F861" s="286" t="str">
        <f t="shared" si="44"/>
        <v>否</v>
      </c>
      <c r="G861" s="167" t="str">
        <f t="shared" si="45"/>
        <v>项</v>
      </c>
    </row>
    <row r="862" hidden="1" spans="1:7">
      <c r="A862" s="446" t="s">
        <v>1591</v>
      </c>
      <c r="B862" s="315" t="s">
        <v>141</v>
      </c>
      <c r="C862" s="322"/>
      <c r="D862" s="447">
        <v>0</v>
      </c>
      <c r="E862" s="313" t="str">
        <f t="shared" si="43"/>
        <v/>
      </c>
      <c r="F862" s="286" t="str">
        <f t="shared" si="44"/>
        <v>否</v>
      </c>
      <c r="G862" s="167" t="str">
        <f t="shared" si="45"/>
        <v>项</v>
      </c>
    </row>
    <row r="863" hidden="1" spans="1:7">
      <c r="A863" s="446" t="s">
        <v>1592</v>
      </c>
      <c r="B863" s="315" t="s">
        <v>143</v>
      </c>
      <c r="C863" s="322"/>
      <c r="D863" s="447">
        <v>0</v>
      </c>
      <c r="E863" s="313" t="str">
        <f t="shared" si="43"/>
        <v/>
      </c>
      <c r="F863" s="286" t="str">
        <f t="shared" si="44"/>
        <v>否</v>
      </c>
      <c r="G863" s="167" t="str">
        <f t="shared" si="45"/>
        <v>项</v>
      </c>
    </row>
    <row r="864" spans="1:7">
      <c r="A864" s="446" t="s">
        <v>1593</v>
      </c>
      <c r="B864" s="315" t="s">
        <v>1594</v>
      </c>
      <c r="C864" s="447">
        <v>751</v>
      </c>
      <c r="D864" s="447">
        <v>574</v>
      </c>
      <c r="E864" s="313">
        <f t="shared" si="43"/>
        <v>-0.236</v>
      </c>
      <c r="F864" s="286" t="str">
        <f t="shared" si="44"/>
        <v>是</v>
      </c>
      <c r="G864" s="167" t="str">
        <f t="shared" si="45"/>
        <v>项</v>
      </c>
    </row>
    <row r="865" spans="1:7">
      <c r="A865" s="446" t="s">
        <v>1595</v>
      </c>
      <c r="B865" s="315" t="s">
        <v>1596</v>
      </c>
      <c r="C865" s="447">
        <v>796</v>
      </c>
      <c r="D865" s="447">
        <v>208</v>
      </c>
      <c r="E865" s="313">
        <f t="shared" si="43"/>
        <v>-0.739</v>
      </c>
      <c r="F865" s="286" t="str">
        <f t="shared" si="44"/>
        <v>是</v>
      </c>
      <c r="G865" s="167" t="str">
        <f t="shared" si="45"/>
        <v>项</v>
      </c>
    </row>
    <row r="866" hidden="1" spans="1:7">
      <c r="A866" s="446" t="s">
        <v>1597</v>
      </c>
      <c r="B866" s="315" t="s">
        <v>1598</v>
      </c>
      <c r="C866" s="322"/>
      <c r="D866" s="447">
        <v>77</v>
      </c>
      <c r="E866" s="313" t="str">
        <f t="shared" si="43"/>
        <v/>
      </c>
      <c r="F866" s="286" t="str">
        <f t="shared" si="44"/>
        <v>是</v>
      </c>
      <c r="G866" s="167" t="str">
        <f t="shared" si="45"/>
        <v>项</v>
      </c>
    </row>
    <row r="867" spans="1:7">
      <c r="A867" s="446" t="s">
        <v>1599</v>
      </c>
      <c r="B867" s="315" t="s">
        <v>1600</v>
      </c>
      <c r="C867" s="447">
        <v>747</v>
      </c>
      <c r="D867" s="447">
        <v>96</v>
      </c>
      <c r="E867" s="313">
        <f t="shared" si="43"/>
        <v>-0.871</v>
      </c>
      <c r="F867" s="286" t="str">
        <f t="shared" si="44"/>
        <v>是</v>
      </c>
      <c r="G867" s="167" t="str">
        <f t="shared" si="45"/>
        <v>项</v>
      </c>
    </row>
    <row r="868" spans="1:7">
      <c r="A868" s="446" t="s">
        <v>1601</v>
      </c>
      <c r="B868" s="315" t="s">
        <v>1602</v>
      </c>
      <c r="C868" s="447">
        <v>179</v>
      </c>
      <c r="D868" s="447">
        <v>2</v>
      </c>
      <c r="E868" s="313">
        <f t="shared" si="43"/>
        <v>-0.989</v>
      </c>
      <c r="F868" s="286" t="str">
        <f t="shared" si="44"/>
        <v>是</v>
      </c>
      <c r="G868" s="167" t="str">
        <f t="shared" si="45"/>
        <v>项</v>
      </c>
    </row>
    <row r="869" hidden="1" spans="1:7">
      <c r="A869" s="446" t="s">
        <v>1603</v>
      </c>
      <c r="B869" s="315" t="s">
        <v>1604</v>
      </c>
      <c r="C869" s="322"/>
      <c r="D869" s="447">
        <v>0</v>
      </c>
      <c r="E869" s="313" t="str">
        <f t="shared" si="43"/>
        <v/>
      </c>
      <c r="F869" s="286" t="str">
        <f t="shared" si="44"/>
        <v>否</v>
      </c>
      <c r="G869" s="167" t="str">
        <f t="shared" si="45"/>
        <v>项</v>
      </c>
    </row>
    <row r="870" spans="1:7">
      <c r="A870" s="446" t="s">
        <v>1605</v>
      </c>
      <c r="B870" s="315" t="s">
        <v>1606</v>
      </c>
      <c r="C870" s="447">
        <v>4</v>
      </c>
      <c r="D870" s="447">
        <v>0</v>
      </c>
      <c r="E870" s="313">
        <f t="shared" si="43"/>
        <v>-1</v>
      </c>
      <c r="F870" s="286" t="str">
        <f t="shared" si="44"/>
        <v>是</v>
      </c>
      <c r="G870" s="167" t="str">
        <f t="shared" si="45"/>
        <v>项</v>
      </c>
    </row>
    <row r="871" hidden="1" spans="1:7">
      <c r="A871" s="446" t="s">
        <v>1607</v>
      </c>
      <c r="B871" s="315" t="s">
        <v>1608</v>
      </c>
      <c r="C871" s="322"/>
      <c r="D871" s="447"/>
      <c r="E871" s="313" t="str">
        <f t="shared" si="43"/>
        <v/>
      </c>
      <c r="F871" s="286" t="str">
        <f t="shared" si="44"/>
        <v>否</v>
      </c>
      <c r="G871" s="167" t="str">
        <f t="shared" si="45"/>
        <v>项</v>
      </c>
    </row>
    <row r="872" spans="1:7">
      <c r="A872" s="446" t="s">
        <v>1609</v>
      </c>
      <c r="B872" s="315" t="s">
        <v>1610</v>
      </c>
      <c r="C872" s="447">
        <v>86</v>
      </c>
      <c r="D872" s="447">
        <v>45</v>
      </c>
      <c r="E872" s="313">
        <f t="shared" si="43"/>
        <v>-0.477</v>
      </c>
      <c r="F872" s="286" t="str">
        <f t="shared" si="44"/>
        <v>是</v>
      </c>
      <c r="G872" s="167" t="str">
        <f t="shared" si="45"/>
        <v>项</v>
      </c>
    </row>
    <row r="873" hidden="1" spans="1:7">
      <c r="A873" s="446" t="s">
        <v>1611</v>
      </c>
      <c r="B873" s="315" t="s">
        <v>1612</v>
      </c>
      <c r="C873" s="322"/>
      <c r="D873" s="447">
        <v>0</v>
      </c>
      <c r="E873" s="313" t="str">
        <f t="shared" si="43"/>
        <v/>
      </c>
      <c r="F873" s="286" t="str">
        <f t="shared" si="44"/>
        <v>否</v>
      </c>
      <c r="G873" s="167" t="str">
        <f t="shared" si="45"/>
        <v>项</v>
      </c>
    </row>
    <row r="874" hidden="1" spans="1:7">
      <c r="A874" s="446" t="s">
        <v>1613</v>
      </c>
      <c r="B874" s="315" t="s">
        <v>1614</v>
      </c>
      <c r="C874" s="322"/>
      <c r="D874" s="447">
        <v>0</v>
      </c>
      <c r="E874" s="313" t="str">
        <f t="shared" si="43"/>
        <v/>
      </c>
      <c r="F874" s="286" t="str">
        <f t="shared" si="44"/>
        <v>否</v>
      </c>
      <c r="G874" s="167" t="str">
        <f t="shared" si="45"/>
        <v>项</v>
      </c>
    </row>
    <row r="875" hidden="1" spans="1:7">
      <c r="A875" s="446" t="s">
        <v>1615</v>
      </c>
      <c r="B875" s="315" t="s">
        <v>1616</v>
      </c>
      <c r="C875" s="322"/>
      <c r="D875" s="447">
        <v>0</v>
      </c>
      <c r="E875" s="313" t="str">
        <f t="shared" si="43"/>
        <v/>
      </c>
      <c r="F875" s="286" t="str">
        <f t="shared" si="44"/>
        <v>否</v>
      </c>
      <c r="G875" s="167" t="str">
        <f t="shared" si="45"/>
        <v>项</v>
      </c>
    </row>
    <row r="876" hidden="1" spans="1:7">
      <c r="A876" s="446" t="s">
        <v>1617</v>
      </c>
      <c r="B876" s="315" t="s">
        <v>1618</v>
      </c>
      <c r="C876" s="322"/>
      <c r="D876" s="447"/>
      <c r="E876" s="313" t="str">
        <f t="shared" si="43"/>
        <v/>
      </c>
      <c r="F876" s="286" t="str">
        <f t="shared" si="44"/>
        <v>否</v>
      </c>
      <c r="G876" s="167" t="str">
        <f t="shared" si="45"/>
        <v>项</v>
      </c>
    </row>
    <row r="877" spans="1:7">
      <c r="A877" s="446" t="s">
        <v>1619</v>
      </c>
      <c r="B877" s="315" t="s">
        <v>1620</v>
      </c>
      <c r="C877" s="447">
        <v>15</v>
      </c>
      <c r="D877" s="447">
        <v>36</v>
      </c>
      <c r="E877" s="313">
        <f t="shared" si="43"/>
        <v>1.4</v>
      </c>
      <c r="F877" s="286" t="str">
        <f t="shared" si="44"/>
        <v>是</v>
      </c>
      <c r="G877" s="167" t="str">
        <f t="shared" si="45"/>
        <v>项</v>
      </c>
    </row>
    <row r="878" hidden="1" spans="1:7">
      <c r="A878" s="446" t="s">
        <v>1621</v>
      </c>
      <c r="B878" s="315" t="s">
        <v>1622</v>
      </c>
      <c r="C878" s="322">
        <v>0</v>
      </c>
      <c r="D878" s="447"/>
      <c r="E878" s="313" t="str">
        <f t="shared" si="43"/>
        <v/>
      </c>
      <c r="F878" s="286" t="str">
        <f t="shared" si="44"/>
        <v>否</v>
      </c>
      <c r="G878" s="167" t="str">
        <f t="shared" si="45"/>
        <v>项</v>
      </c>
    </row>
    <row r="879" hidden="1" spans="1:7">
      <c r="A879" s="446" t="s">
        <v>1623</v>
      </c>
      <c r="B879" s="315" t="s">
        <v>1624</v>
      </c>
      <c r="C879" s="322">
        <v>0</v>
      </c>
      <c r="D879" s="447"/>
      <c r="E879" s="313" t="str">
        <f t="shared" si="43"/>
        <v/>
      </c>
      <c r="F879" s="286" t="str">
        <f t="shared" si="44"/>
        <v>否</v>
      </c>
      <c r="G879" s="167" t="str">
        <f t="shared" si="45"/>
        <v>项</v>
      </c>
    </row>
    <row r="880" spans="1:7">
      <c r="A880" s="446" t="s">
        <v>1625</v>
      </c>
      <c r="B880" s="315" t="s">
        <v>1626</v>
      </c>
      <c r="C880" s="447">
        <v>3081</v>
      </c>
      <c r="D880" s="447">
        <v>2113</v>
      </c>
      <c r="E880" s="313">
        <f t="shared" si="43"/>
        <v>-0.314</v>
      </c>
      <c r="F880" s="286" t="str">
        <f t="shared" si="44"/>
        <v>是</v>
      </c>
      <c r="G880" s="167" t="str">
        <f t="shared" si="45"/>
        <v>项</v>
      </c>
    </row>
    <row r="881" hidden="1" spans="1:7">
      <c r="A881" s="446" t="s">
        <v>1627</v>
      </c>
      <c r="B881" s="315" t="s">
        <v>1628</v>
      </c>
      <c r="C881" s="322">
        <v>0</v>
      </c>
      <c r="D881" s="447"/>
      <c r="E881" s="313" t="str">
        <f t="shared" si="43"/>
        <v/>
      </c>
      <c r="F881" s="286" t="str">
        <f t="shared" si="44"/>
        <v>否</v>
      </c>
      <c r="G881" s="167" t="str">
        <f t="shared" si="45"/>
        <v>项</v>
      </c>
    </row>
    <row r="882" hidden="1" spans="1:7">
      <c r="A882" s="446" t="s">
        <v>1629</v>
      </c>
      <c r="B882" s="315" t="s">
        <v>1630</v>
      </c>
      <c r="C882" s="322"/>
      <c r="D882" s="447"/>
      <c r="E882" s="313" t="str">
        <f t="shared" si="43"/>
        <v/>
      </c>
      <c r="F882" s="286" t="str">
        <f t="shared" si="44"/>
        <v>否</v>
      </c>
      <c r="G882" s="167" t="str">
        <f t="shared" si="45"/>
        <v>项</v>
      </c>
    </row>
    <row r="883" hidden="1" spans="1:7">
      <c r="A883" s="446" t="s">
        <v>1631</v>
      </c>
      <c r="B883" s="315" t="s">
        <v>1559</v>
      </c>
      <c r="C883" s="322"/>
      <c r="D883" s="322"/>
      <c r="E883" s="313" t="str">
        <f t="shared" si="43"/>
        <v/>
      </c>
      <c r="F883" s="286" t="str">
        <f t="shared" si="44"/>
        <v>否</v>
      </c>
      <c r="G883" s="167" t="str">
        <f t="shared" si="45"/>
        <v>项</v>
      </c>
    </row>
    <row r="884" hidden="1" spans="1:7">
      <c r="A884" s="446" t="s">
        <v>1632</v>
      </c>
      <c r="B884" s="315" t="s">
        <v>1633</v>
      </c>
      <c r="C884" s="322"/>
      <c r="D884" s="322">
        <v>1012</v>
      </c>
      <c r="E884" s="313" t="str">
        <f t="shared" si="43"/>
        <v/>
      </c>
      <c r="F884" s="286" t="str">
        <f t="shared" si="44"/>
        <v>是</v>
      </c>
      <c r="G884" s="167" t="str">
        <f t="shared" si="45"/>
        <v>项</v>
      </c>
    </row>
    <row r="885" spans="1:7">
      <c r="A885" s="445" t="s">
        <v>1634</v>
      </c>
      <c r="B885" s="311" t="s">
        <v>1635</v>
      </c>
      <c r="C885" s="312">
        <f>SUM(C886:C912)</f>
        <v>7364</v>
      </c>
      <c r="D885" s="312">
        <f>SUM(D886:D912)</f>
        <v>4291</v>
      </c>
      <c r="E885" s="313">
        <f t="shared" si="43"/>
        <v>-0.417</v>
      </c>
      <c r="F885" s="286" t="str">
        <f t="shared" si="44"/>
        <v>是</v>
      </c>
      <c r="G885" s="167" t="str">
        <f t="shared" si="45"/>
        <v>款</v>
      </c>
    </row>
    <row r="886" spans="1:7">
      <c r="A886" s="446" t="s">
        <v>1636</v>
      </c>
      <c r="B886" s="315" t="s">
        <v>139</v>
      </c>
      <c r="C886" s="447">
        <v>1548</v>
      </c>
      <c r="D886" s="447">
        <v>1502</v>
      </c>
      <c r="E886" s="313">
        <f t="shared" si="43"/>
        <v>-0.03</v>
      </c>
      <c r="F886" s="286" t="str">
        <f t="shared" si="44"/>
        <v>是</v>
      </c>
      <c r="G886" s="167" t="str">
        <f t="shared" si="45"/>
        <v>项</v>
      </c>
    </row>
    <row r="887" spans="1:7">
      <c r="A887" s="446" t="s">
        <v>1637</v>
      </c>
      <c r="B887" s="315" t="s">
        <v>141</v>
      </c>
      <c r="C887" s="447">
        <v>492</v>
      </c>
      <c r="D887" s="447">
        <v>695</v>
      </c>
      <c r="E887" s="313">
        <f t="shared" si="43"/>
        <v>0.413</v>
      </c>
      <c r="F887" s="286" t="str">
        <f t="shared" si="44"/>
        <v>是</v>
      </c>
      <c r="G887" s="167" t="str">
        <f t="shared" si="45"/>
        <v>项</v>
      </c>
    </row>
    <row r="888" hidden="1" spans="1:7">
      <c r="A888" s="446" t="s">
        <v>1638</v>
      </c>
      <c r="B888" s="315" t="s">
        <v>143</v>
      </c>
      <c r="C888" s="447">
        <v>0</v>
      </c>
      <c r="D888" s="447">
        <v>0</v>
      </c>
      <c r="E888" s="313" t="str">
        <f t="shared" si="43"/>
        <v/>
      </c>
      <c r="F888" s="286" t="str">
        <f t="shared" si="44"/>
        <v>否</v>
      </c>
      <c r="G888" s="167" t="str">
        <f t="shared" si="45"/>
        <v>项</v>
      </c>
    </row>
    <row r="889" hidden="1" spans="1:7">
      <c r="A889" s="446" t="s">
        <v>1639</v>
      </c>
      <c r="B889" s="315" t="s">
        <v>1640</v>
      </c>
      <c r="C889" s="447">
        <v>0</v>
      </c>
      <c r="D889" s="447">
        <v>0</v>
      </c>
      <c r="E889" s="313" t="str">
        <f t="shared" si="43"/>
        <v/>
      </c>
      <c r="F889" s="286" t="str">
        <f t="shared" si="44"/>
        <v>否</v>
      </c>
      <c r="G889" s="167" t="str">
        <f t="shared" si="45"/>
        <v>项</v>
      </c>
    </row>
    <row r="890" spans="1:7">
      <c r="A890" s="446" t="s">
        <v>1641</v>
      </c>
      <c r="B890" s="315" t="s">
        <v>1642</v>
      </c>
      <c r="C890" s="447">
        <v>5098</v>
      </c>
      <c r="D890" s="447">
        <v>1925</v>
      </c>
      <c r="E890" s="313">
        <f t="shared" si="43"/>
        <v>-0.622</v>
      </c>
      <c r="F890" s="286" t="str">
        <f t="shared" si="44"/>
        <v>是</v>
      </c>
      <c r="G890" s="167" t="str">
        <f t="shared" si="45"/>
        <v>项</v>
      </c>
    </row>
    <row r="891" hidden="1" spans="1:7">
      <c r="A891" s="446" t="s">
        <v>1643</v>
      </c>
      <c r="B891" s="315" t="s">
        <v>1644</v>
      </c>
      <c r="C891" s="447">
        <v>0</v>
      </c>
      <c r="D891" s="447">
        <v>0</v>
      </c>
      <c r="E891" s="313" t="str">
        <f t="shared" si="43"/>
        <v/>
      </c>
      <c r="F891" s="286" t="str">
        <f t="shared" si="44"/>
        <v>否</v>
      </c>
      <c r="G891" s="167" t="str">
        <f t="shared" si="45"/>
        <v>项</v>
      </c>
    </row>
    <row r="892" hidden="1" spans="1:7">
      <c r="A892" s="446" t="s">
        <v>1645</v>
      </c>
      <c r="B892" s="315" t="s">
        <v>1646</v>
      </c>
      <c r="C892" s="447">
        <v>0</v>
      </c>
      <c r="D892" s="447">
        <v>0</v>
      </c>
      <c r="E892" s="313" t="str">
        <f t="shared" si="43"/>
        <v/>
      </c>
      <c r="F892" s="286" t="str">
        <f t="shared" si="44"/>
        <v>否</v>
      </c>
      <c r="G892" s="167" t="str">
        <f t="shared" si="45"/>
        <v>项</v>
      </c>
    </row>
    <row r="893" hidden="1" spans="1:7">
      <c r="A893" s="446" t="s">
        <v>1647</v>
      </c>
      <c r="B893" s="315" t="s">
        <v>1648</v>
      </c>
      <c r="C893" s="447">
        <v>0</v>
      </c>
      <c r="D893" s="447">
        <v>0</v>
      </c>
      <c r="E893" s="313" t="str">
        <f t="shared" si="43"/>
        <v/>
      </c>
      <c r="F893" s="286" t="str">
        <f t="shared" si="44"/>
        <v>否</v>
      </c>
      <c r="G893" s="167" t="str">
        <f t="shared" si="45"/>
        <v>项</v>
      </c>
    </row>
    <row r="894" hidden="1" spans="1:7">
      <c r="A894" s="446" t="s">
        <v>1649</v>
      </c>
      <c r="B894" s="315" t="s">
        <v>1650</v>
      </c>
      <c r="C894" s="447">
        <v>0</v>
      </c>
      <c r="D894" s="447">
        <v>0</v>
      </c>
      <c r="E894" s="313" t="str">
        <f t="shared" si="43"/>
        <v/>
      </c>
      <c r="F894" s="286" t="str">
        <f t="shared" si="44"/>
        <v>否</v>
      </c>
      <c r="G894" s="167" t="str">
        <f t="shared" si="45"/>
        <v>项</v>
      </c>
    </row>
    <row r="895" hidden="1" spans="1:7">
      <c r="A895" s="446" t="s">
        <v>1651</v>
      </c>
      <c r="B895" s="315" t="s">
        <v>1652</v>
      </c>
      <c r="C895" s="447">
        <v>0</v>
      </c>
      <c r="D895" s="447">
        <v>3</v>
      </c>
      <c r="E895" s="313" t="str">
        <f t="shared" si="43"/>
        <v/>
      </c>
      <c r="F895" s="286" t="str">
        <f t="shared" si="44"/>
        <v>是</v>
      </c>
      <c r="G895" s="167" t="str">
        <f t="shared" si="45"/>
        <v>项</v>
      </c>
    </row>
    <row r="896" hidden="1" spans="1:7">
      <c r="A896" s="446" t="s">
        <v>1653</v>
      </c>
      <c r="B896" s="315" t="s">
        <v>1654</v>
      </c>
      <c r="C896" s="447">
        <v>0</v>
      </c>
      <c r="D896" s="447">
        <v>21</v>
      </c>
      <c r="E896" s="313" t="str">
        <f t="shared" si="43"/>
        <v/>
      </c>
      <c r="F896" s="286" t="str">
        <f t="shared" si="44"/>
        <v>是</v>
      </c>
      <c r="G896" s="167" t="str">
        <f t="shared" si="45"/>
        <v>项</v>
      </c>
    </row>
    <row r="897" hidden="1" spans="1:7">
      <c r="A897" s="446" t="s">
        <v>1655</v>
      </c>
      <c r="B897" s="315" t="s">
        <v>1656</v>
      </c>
      <c r="C897" s="447">
        <v>0</v>
      </c>
      <c r="D897" s="447">
        <v>0</v>
      </c>
      <c r="E897" s="313" t="str">
        <f t="shared" si="43"/>
        <v/>
      </c>
      <c r="F897" s="286" t="str">
        <f t="shared" si="44"/>
        <v>否</v>
      </c>
      <c r="G897" s="167" t="str">
        <f t="shared" si="45"/>
        <v>项</v>
      </c>
    </row>
    <row r="898" hidden="1" spans="1:7">
      <c r="A898" s="446" t="s">
        <v>1657</v>
      </c>
      <c r="B898" s="315" t="s">
        <v>1658</v>
      </c>
      <c r="C898" s="447">
        <v>0</v>
      </c>
      <c r="D898" s="447">
        <v>0</v>
      </c>
      <c r="E898" s="313" t="str">
        <f t="shared" si="43"/>
        <v/>
      </c>
      <c r="F898" s="286" t="str">
        <f t="shared" si="44"/>
        <v>否</v>
      </c>
      <c r="G898" s="167" t="str">
        <f t="shared" si="45"/>
        <v>项</v>
      </c>
    </row>
    <row r="899" spans="1:7">
      <c r="A899" s="446" t="s">
        <v>1659</v>
      </c>
      <c r="B899" s="315" t="s">
        <v>1660</v>
      </c>
      <c r="C899" s="447">
        <v>226</v>
      </c>
      <c r="D899" s="447">
        <v>62</v>
      </c>
      <c r="E899" s="313">
        <f t="shared" si="43"/>
        <v>-0.726</v>
      </c>
      <c r="F899" s="286" t="str">
        <f t="shared" si="44"/>
        <v>是</v>
      </c>
      <c r="G899" s="167" t="str">
        <f t="shared" si="45"/>
        <v>项</v>
      </c>
    </row>
    <row r="900" hidden="1" spans="1:7">
      <c r="A900" s="446" t="s">
        <v>1661</v>
      </c>
      <c r="B900" s="315" t="s">
        <v>1662</v>
      </c>
      <c r="C900" s="447">
        <v>0</v>
      </c>
      <c r="D900" s="447">
        <v>0</v>
      </c>
      <c r="E900" s="313" t="str">
        <f t="shared" ref="E900:E963" si="46">IF(C900&gt;0,D900/C900-1,IF(C900&lt;0,-(D900/C900-1),""))</f>
        <v/>
      </c>
      <c r="F900" s="286" t="str">
        <f t="shared" ref="F900:F963" si="47">IF(LEN(A900)=3,"是",IF(B900&lt;&gt;"",IF(SUM(C900:D900)&lt;&gt;0,"是","否"),"是"))</f>
        <v>否</v>
      </c>
      <c r="G900" s="167" t="str">
        <f t="shared" ref="G900:G963" si="48">IF(LEN(A900)=3,"类",IF(LEN(A900)=5,"款","项"))</f>
        <v>项</v>
      </c>
    </row>
    <row r="901" hidden="1" spans="1:7">
      <c r="A901" s="446" t="s">
        <v>1663</v>
      </c>
      <c r="B901" s="315" t="s">
        <v>1664</v>
      </c>
      <c r="C901" s="447">
        <v>0</v>
      </c>
      <c r="D901" s="447">
        <v>44</v>
      </c>
      <c r="E901" s="313" t="str">
        <f t="shared" si="46"/>
        <v/>
      </c>
      <c r="F901" s="286" t="str">
        <f t="shared" si="47"/>
        <v>是</v>
      </c>
      <c r="G901" s="167" t="str">
        <f t="shared" si="48"/>
        <v>项</v>
      </c>
    </row>
    <row r="902" hidden="1" spans="1:7">
      <c r="A902" s="446" t="s">
        <v>1665</v>
      </c>
      <c r="B902" s="315" t="s">
        <v>1666</v>
      </c>
      <c r="C902" s="447">
        <v>0</v>
      </c>
      <c r="D902" s="447">
        <v>0</v>
      </c>
      <c r="E902" s="313" t="str">
        <f t="shared" si="46"/>
        <v/>
      </c>
      <c r="F902" s="286" t="str">
        <f t="shared" si="47"/>
        <v>否</v>
      </c>
      <c r="G902" s="167" t="str">
        <f t="shared" si="48"/>
        <v>项</v>
      </c>
    </row>
    <row r="903" hidden="1" spans="1:7">
      <c r="A903" s="446" t="s">
        <v>1667</v>
      </c>
      <c r="B903" s="315" t="s">
        <v>1668</v>
      </c>
      <c r="C903" s="447">
        <v>0</v>
      </c>
      <c r="D903" s="447">
        <v>0</v>
      </c>
      <c r="E903" s="313" t="str">
        <f t="shared" si="46"/>
        <v/>
      </c>
      <c r="F903" s="286" t="str">
        <f t="shared" si="47"/>
        <v>否</v>
      </c>
      <c r="G903" s="167" t="str">
        <f t="shared" si="48"/>
        <v>项</v>
      </c>
    </row>
    <row r="904" hidden="1" spans="1:7">
      <c r="A904" s="446" t="s">
        <v>1669</v>
      </c>
      <c r="B904" s="315" t="s">
        <v>1670</v>
      </c>
      <c r="C904" s="447">
        <v>0</v>
      </c>
      <c r="D904" s="447">
        <v>0</v>
      </c>
      <c r="E904" s="313" t="str">
        <f t="shared" si="46"/>
        <v/>
      </c>
      <c r="F904" s="286" t="str">
        <f t="shared" si="47"/>
        <v>否</v>
      </c>
      <c r="G904" s="167" t="str">
        <f t="shared" si="48"/>
        <v>项</v>
      </c>
    </row>
    <row r="905" ht="37.5" hidden="1" spans="1:7">
      <c r="A905" s="446" t="s">
        <v>1671</v>
      </c>
      <c r="B905" s="315" t="s">
        <v>1672</v>
      </c>
      <c r="C905" s="447">
        <v>0</v>
      </c>
      <c r="D905" s="447">
        <v>0</v>
      </c>
      <c r="E905" s="313" t="str">
        <f t="shared" si="46"/>
        <v/>
      </c>
      <c r="F905" s="286" t="str">
        <f t="shared" si="47"/>
        <v>否</v>
      </c>
      <c r="G905" s="167" t="str">
        <f t="shared" si="48"/>
        <v>项</v>
      </c>
    </row>
    <row r="906" hidden="1" spans="1:7">
      <c r="A906" s="446" t="s">
        <v>1673</v>
      </c>
      <c r="B906" s="315" t="s">
        <v>1674</v>
      </c>
      <c r="C906" s="447">
        <v>0</v>
      </c>
      <c r="D906" s="447">
        <v>0</v>
      </c>
      <c r="E906" s="313" t="str">
        <f t="shared" si="46"/>
        <v/>
      </c>
      <c r="F906" s="286" t="str">
        <f t="shared" si="47"/>
        <v>否</v>
      </c>
      <c r="G906" s="167" t="str">
        <f t="shared" si="48"/>
        <v>项</v>
      </c>
    </row>
    <row r="907" hidden="1" spans="1:7">
      <c r="A907" s="446" t="s">
        <v>1675</v>
      </c>
      <c r="B907" s="315" t="s">
        <v>1618</v>
      </c>
      <c r="C907" s="447">
        <v>0</v>
      </c>
      <c r="D907" s="447">
        <v>0</v>
      </c>
      <c r="E907" s="313" t="str">
        <f t="shared" si="46"/>
        <v/>
      </c>
      <c r="F907" s="286" t="str">
        <f t="shared" si="47"/>
        <v>否</v>
      </c>
      <c r="G907" s="167" t="str">
        <f t="shared" si="48"/>
        <v>项</v>
      </c>
    </row>
    <row r="908" hidden="1" spans="1:7">
      <c r="A908" s="446" t="s">
        <v>1676</v>
      </c>
      <c r="B908" s="315" t="s">
        <v>1677</v>
      </c>
      <c r="C908" s="447">
        <v>0</v>
      </c>
      <c r="D908" s="447">
        <v>0</v>
      </c>
      <c r="E908" s="313" t="str">
        <f t="shared" si="46"/>
        <v/>
      </c>
      <c r="F908" s="286" t="str">
        <f t="shared" si="47"/>
        <v>否</v>
      </c>
      <c r="G908" s="167" t="str">
        <f t="shared" si="48"/>
        <v>项</v>
      </c>
    </row>
    <row r="909" hidden="1" spans="1:7">
      <c r="A909" s="446" t="s">
        <v>1678</v>
      </c>
      <c r="B909" s="315" t="s">
        <v>1679</v>
      </c>
      <c r="C909" s="447">
        <v>0</v>
      </c>
      <c r="D909" s="447">
        <v>39</v>
      </c>
      <c r="E909" s="313" t="str">
        <f t="shared" si="46"/>
        <v/>
      </c>
      <c r="F909" s="286" t="str">
        <f t="shared" si="47"/>
        <v>是</v>
      </c>
      <c r="G909" s="167" t="str">
        <f t="shared" si="48"/>
        <v>项</v>
      </c>
    </row>
    <row r="910" hidden="1" spans="1:7">
      <c r="A910" s="446" t="s">
        <v>1680</v>
      </c>
      <c r="B910" s="315" t="s">
        <v>1681</v>
      </c>
      <c r="C910" s="447">
        <v>0</v>
      </c>
      <c r="D910" s="447">
        <v>0</v>
      </c>
      <c r="E910" s="313" t="str">
        <f t="shared" si="46"/>
        <v/>
      </c>
      <c r="F910" s="286" t="str">
        <f t="shared" si="47"/>
        <v>否</v>
      </c>
      <c r="G910" s="167" t="str">
        <f t="shared" si="48"/>
        <v>项</v>
      </c>
    </row>
    <row r="911" hidden="1" spans="1:7">
      <c r="A911" s="446" t="s">
        <v>1682</v>
      </c>
      <c r="B911" s="315" t="s">
        <v>1683</v>
      </c>
      <c r="C911" s="447">
        <v>0</v>
      </c>
      <c r="D911" s="447">
        <v>0</v>
      </c>
      <c r="E911" s="313" t="str">
        <f t="shared" si="46"/>
        <v/>
      </c>
      <c r="F911" s="286" t="str">
        <f t="shared" si="47"/>
        <v>否</v>
      </c>
      <c r="G911" s="167" t="str">
        <f t="shared" si="48"/>
        <v>项</v>
      </c>
    </row>
    <row r="912" hidden="1" spans="1:7">
      <c r="A912" s="446" t="s">
        <v>1684</v>
      </c>
      <c r="B912" s="315" t="s">
        <v>1685</v>
      </c>
      <c r="C912" s="447">
        <v>0</v>
      </c>
      <c r="D912" s="447">
        <v>0</v>
      </c>
      <c r="E912" s="313" t="str">
        <f t="shared" si="46"/>
        <v/>
      </c>
      <c r="F912" s="286" t="str">
        <f t="shared" si="47"/>
        <v>否</v>
      </c>
      <c r="G912" s="167" t="str">
        <f t="shared" si="48"/>
        <v>项</v>
      </c>
    </row>
    <row r="913" spans="1:7">
      <c r="A913" s="445" t="s">
        <v>1686</v>
      </c>
      <c r="B913" s="311" t="s">
        <v>1687</v>
      </c>
      <c r="C913" s="312">
        <f>SUM(C914:C923)</f>
        <v>798</v>
      </c>
      <c r="D913" s="312">
        <f>SUM(D914:D923)</f>
        <v>435</v>
      </c>
      <c r="E913" s="313">
        <f t="shared" si="46"/>
        <v>-0.455</v>
      </c>
      <c r="F913" s="286" t="str">
        <f t="shared" si="47"/>
        <v>是</v>
      </c>
      <c r="G913" s="167" t="str">
        <f t="shared" si="48"/>
        <v>款</v>
      </c>
    </row>
    <row r="914" spans="1:7">
      <c r="A914" s="446" t="s">
        <v>1688</v>
      </c>
      <c r="B914" s="315" t="s">
        <v>139</v>
      </c>
      <c r="C914" s="447">
        <v>3</v>
      </c>
      <c r="D914" s="322"/>
      <c r="E914" s="313">
        <f t="shared" si="46"/>
        <v>-1</v>
      </c>
      <c r="F914" s="286" t="str">
        <f t="shared" si="47"/>
        <v>是</v>
      </c>
      <c r="G914" s="167" t="str">
        <f t="shared" si="48"/>
        <v>项</v>
      </c>
    </row>
    <row r="915" spans="1:7">
      <c r="A915" s="446" t="s">
        <v>1689</v>
      </c>
      <c r="B915" s="315" t="s">
        <v>141</v>
      </c>
      <c r="C915" s="447">
        <v>223</v>
      </c>
      <c r="D915" s="322">
        <v>350</v>
      </c>
      <c r="E915" s="313">
        <f t="shared" si="46"/>
        <v>0.57</v>
      </c>
      <c r="F915" s="286" t="str">
        <f t="shared" si="47"/>
        <v>是</v>
      </c>
      <c r="G915" s="167" t="str">
        <f t="shared" si="48"/>
        <v>项</v>
      </c>
    </row>
    <row r="916" hidden="1" spans="1:7">
      <c r="A916" s="446" t="s">
        <v>1690</v>
      </c>
      <c r="B916" s="315" t="s">
        <v>143</v>
      </c>
      <c r="C916" s="447">
        <v>0</v>
      </c>
      <c r="D916" s="322">
        <v>0</v>
      </c>
      <c r="E916" s="313" t="str">
        <f t="shared" si="46"/>
        <v/>
      </c>
      <c r="F916" s="286" t="str">
        <f t="shared" si="47"/>
        <v>否</v>
      </c>
      <c r="G916" s="167" t="str">
        <f t="shared" si="48"/>
        <v>项</v>
      </c>
    </row>
    <row r="917" spans="1:7">
      <c r="A917" s="446" t="s">
        <v>1691</v>
      </c>
      <c r="B917" s="315" t="s">
        <v>1692</v>
      </c>
      <c r="C917" s="447">
        <v>240</v>
      </c>
      <c r="D917" s="322"/>
      <c r="E917" s="313">
        <f t="shared" si="46"/>
        <v>-1</v>
      </c>
      <c r="F917" s="286" t="str">
        <f t="shared" si="47"/>
        <v>是</v>
      </c>
      <c r="G917" s="167" t="str">
        <f t="shared" si="48"/>
        <v>项</v>
      </c>
    </row>
    <row r="918" spans="1:7">
      <c r="A918" s="446" t="s">
        <v>1693</v>
      </c>
      <c r="B918" s="315" t="s">
        <v>1694</v>
      </c>
      <c r="C918" s="447">
        <v>200</v>
      </c>
      <c r="D918" s="322">
        <v>0</v>
      </c>
      <c r="E918" s="313">
        <f t="shared" si="46"/>
        <v>-1</v>
      </c>
      <c r="F918" s="286" t="str">
        <f t="shared" si="47"/>
        <v>是</v>
      </c>
      <c r="G918" s="167" t="str">
        <f t="shared" si="48"/>
        <v>项</v>
      </c>
    </row>
    <row r="919" hidden="1" spans="1:7">
      <c r="A919" s="446" t="s">
        <v>1695</v>
      </c>
      <c r="B919" s="315" t="s">
        <v>1696</v>
      </c>
      <c r="C919" s="447">
        <v>0</v>
      </c>
      <c r="D919" s="322">
        <v>0</v>
      </c>
      <c r="E919" s="313" t="str">
        <f t="shared" si="46"/>
        <v/>
      </c>
      <c r="F919" s="286" t="str">
        <f t="shared" si="47"/>
        <v>否</v>
      </c>
      <c r="G919" s="167" t="str">
        <f t="shared" si="48"/>
        <v>项</v>
      </c>
    </row>
    <row r="920" hidden="1" spans="1:7">
      <c r="A920" s="446" t="s">
        <v>1697</v>
      </c>
      <c r="B920" s="315" t="s">
        <v>1698</v>
      </c>
      <c r="C920" s="447">
        <v>0</v>
      </c>
      <c r="D920" s="322"/>
      <c r="E920" s="313" t="str">
        <f t="shared" si="46"/>
        <v/>
      </c>
      <c r="F920" s="286" t="str">
        <f t="shared" si="47"/>
        <v>否</v>
      </c>
      <c r="G920" s="167" t="str">
        <f t="shared" si="48"/>
        <v>项</v>
      </c>
    </row>
    <row r="921" hidden="1" spans="1:7">
      <c r="A921" s="446" t="s">
        <v>1699</v>
      </c>
      <c r="B921" s="315" t="s">
        <v>1700</v>
      </c>
      <c r="C921" s="447">
        <v>0</v>
      </c>
      <c r="D921" s="322">
        <v>0</v>
      </c>
      <c r="E921" s="313" t="str">
        <f t="shared" si="46"/>
        <v/>
      </c>
      <c r="F921" s="286" t="str">
        <f t="shared" si="47"/>
        <v>否</v>
      </c>
      <c r="G921" s="167" t="str">
        <f t="shared" si="48"/>
        <v>项</v>
      </c>
    </row>
    <row r="922" hidden="1" spans="1:7">
      <c r="A922" s="446" t="s">
        <v>1701</v>
      </c>
      <c r="B922" s="315" t="s">
        <v>1702</v>
      </c>
      <c r="C922" s="447">
        <v>0</v>
      </c>
      <c r="D922" s="322"/>
      <c r="E922" s="313" t="str">
        <f t="shared" si="46"/>
        <v/>
      </c>
      <c r="F922" s="286" t="str">
        <f t="shared" si="47"/>
        <v>否</v>
      </c>
      <c r="G922" s="167" t="str">
        <f t="shared" si="48"/>
        <v>项</v>
      </c>
    </row>
    <row r="923" spans="1:7">
      <c r="A923" s="446" t="s">
        <v>1703</v>
      </c>
      <c r="B923" s="315" t="s">
        <v>1704</v>
      </c>
      <c r="C923" s="447">
        <v>132</v>
      </c>
      <c r="D923" s="322">
        <v>85</v>
      </c>
      <c r="E923" s="313">
        <f t="shared" si="46"/>
        <v>-0.356</v>
      </c>
      <c r="F923" s="286" t="str">
        <f t="shared" si="47"/>
        <v>是</v>
      </c>
      <c r="G923" s="167" t="str">
        <f t="shared" si="48"/>
        <v>项</v>
      </c>
    </row>
    <row r="924" hidden="1" spans="1:7">
      <c r="A924" s="445" t="s">
        <v>1705</v>
      </c>
      <c r="B924" s="311" t="s">
        <v>1706</v>
      </c>
      <c r="C924" s="312"/>
      <c r="D924" s="312"/>
      <c r="E924" s="313" t="str">
        <f t="shared" si="46"/>
        <v/>
      </c>
      <c r="F924" s="286" t="str">
        <f t="shared" si="47"/>
        <v>否</v>
      </c>
      <c r="G924" s="167" t="str">
        <f t="shared" si="48"/>
        <v>款</v>
      </c>
    </row>
    <row r="925" hidden="1" spans="1:7">
      <c r="A925" s="446" t="s">
        <v>1707</v>
      </c>
      <c r="B925" s="315" t="s">
        <v>1708</v>
      </c>
      <c r="C925" s="322">
        <v>0</v>
      </c>
      <c r="D925" s="322">
        <v>0</v>
      </c>
      <c r="E925" s="313" t="str">
        <f t="shared" si="46"/>
        <v/>
      </c>
      <c r="F925" s="286" t="str">
        <f t="shared" si="47"/>
        <v>否</v>
      </c>
      <c r="G925" s="167" t="str">
        <f t="shared" si="48"/>
        <v>项</v>
      </c>
    </row>
    <row r="926" hidden="1" spans="1:7">
      <c r="A926" s="446" t="s">
        <v>1709</v>
      </c>
      <c r="B926" s="315" t="s">
        <v>1710</v>
      </c>
      <c r="C926" s="322">
        <v>0</v>
      </c>
      <c r="D926" s="322">
        <v>0</v>
      </c>
      <c r="E926" s="313" t="str">
        <f t="shared" si="46"/>
        <v/>
      </c>
      <c r="F926" s="286" t="str">
        <f t="shared" si="47"/>
        <v>否</v>
      </c>
      <c r="G926" s="167" t="str">
        <f t="shared" si="48"/>
        <v>项</v>
      </c>
    </row>
    <row r="927" ht="37.5" hidden="1" spans="1:7">
      <c r="A927" s="446" t="s">
        <v>1711</v>
      </c>
      <c r="B927" s="315" t="s">
        <v>1712</v>
      </c>
      <c r="C927" s="322">
        <v>0</v>
      </c>
      <c r="D927" s="322">
        <v>0</v>
      </c>
      <c r="E927" s="313" t="str">
        <f t="shared" si="46"/>
        <v/>
      </c>
      <c r="F927" s="286" t="str">
        <f t="shared" si="47"/>
        <v>否</v>
      </c>
      <c r="G927" s="167" t="str">
        <f t="shared" si="48"/>
        <v>项</v>
      </c>
    </row>
    <row r="928" hidden="1" spans="1:7">
      <c r="A928" s="446" t="s">
        <v>1713</v>
      </c>
      <c r="B928" s="315" t="s">
        <v>1714</v>
      </c>
      <c r="C928" s="322"/>
      <c r="D928" s="322"/>
      <c r="E928" s="313" t="str">
        <f t="shared" si="46"/>
        <v/>
      </c>
      <c r="F928" s="286" t="str">
        <f t="shared" si="47"/>
        <v>否</v>
      </c>
      <c r="G928" s="167" t="str">
        <f t="shared" si="48"/>
        <v>项</v>
      </c>
    </row>
    <row r="929" hidden="1" spans="1:7">
      <c r="A929" s="446" t="s">
        <v>1715</v>
      </c>
      <c r="B929" s="315" t="s">
        <v>1716</v>
      </c>
      <c r="C929" s="322">
        <v>0</v>
      </c>
      <c r="D929" s="322">
        <v>0</v>
      </c>
      <c r="E929" s="313" t="str">
        <f t="shared" si="46"/>
        <v/>
      </c>
      <c r="F929" s="286" t="str">
        <f t="shared" si="47"/>
        <v>否</v>
      </c>
      <c r="G929" s="167" t="str">
        <f t="shared" si="48"/>
        <v>项</v>
      </c>
    </row>
    <row r="930" hidden="1" spans="1:7">
      <c r="A930" s="446" t="s">
        <v>1717</v>
      </c>
      <c r="B930" s="315" t="s">
        <v>1718</v>
      </c>
      <c r="C930" s="322"/>
      <c r="D930" s="322"/>
      <c r="E930" s="313" t="str">
        <f t="shared" si="46"/>
        <v/>
      </c>
      <c r="F930" s="286" t="str">
        <f t="shared" si="47"/>
        <v>否</v>
      </c>
      <c r="G930" s="167" t="str">
        <f t="shared" si="48"/>
        <v>项</v>
      </c>
    </row>
    <row r="931" spans="1:7">
      <c r="A931" s="445" t="s">
        <v>1719</v>
      </c>
      <c r="B931" s="311" t="s">
        <v>1720</v>
      </c>
      <c r="C931" s="312">
        <f>SUM(C932:C937)</f>
        <v>2253</v>
      </c>
      <c r="D931" s="312">
        <f>SUM(D932:D937)</f>
        <v>472</v>
      </c>
      <c r="E931" s="313">
        <f t="shared" si="46"/>
        <v>-0.791</v>
      </c>
      <c r="F931" s="286" t="str">
        <f t="shared" si="47"/>
        <v>是</v>
      </c>
      <c r="G931" s="167" t="str">
        <f t="shared" si="48"/>
        <v>款</v>
      </c>
    </row>
    <row r="932" hidden="1" spans="1:7">
      <c r="A932" s="446" t="s">
        <v>1721</v>
      </c>
      <c r="B932" s="315" t="s">
        <v>1722</v>
      </c>
      <c r="C932" s="447">
        <v>0</v>
      </c>
      <c r="D932" s="322">
        <v>0</v>
      </c>
      <c r="E932" s="313" t="str">
        <f t="shared" si="46"/>
        <v/>
      </c>
      <c r="F932" s="286" t="str">
        <f t="shared" si="47"/>
        <v>否</v>
      </c>
      <c r="G932" s="167" t="str">
        <f t="shared" si="48"/>
        <v>项</v>
      </c>
    </row>
    <row r="933" hidden="1" spans="1:7">
      <c r="A933" s="446" t="s">
        <v>1723</v>
      </c>
      <c r="B933" s="315" t="s">
        <v>1724</v>
      </c>
      <c r="C933" s="447"/>
      <c r="D933" s="322">
        <v>0</v>
      </c>
      <c r="E933" s="313" t="str">
        <f t="shared" si="46"/>
        <v/>
      </c>
      <c r="F933" s="286" t="str">
        <f t="shared" si="47"/>
        <v>否</v>
      </c>
      <c r="G933" s="167" t="str">
        <f t="shared" si="48"/>
        <v>项</v>
      </c>
    </row>
    <row r="934" spans="1:7">
      <c r="A934" s="446" t="s">
        <v>1725</v>
      </c>
      <c r="B934" s="315" t="s">
        <v>1726</v>
      </c>
      <c r="C934" s="322">
        <v>1</v>
      </c>
      <c r="D934" s="447">
        <v>68</v>
      </c>
      <c r="E934" s="313">
        <f t="shared" si="46"/>
        <v>67</v>
      </c>
      <c r="F934" s="286" t="str">
        <f t="shared" si="47"/>
        <v>是</v>
      </c>
      <c r="G934" s="167" t="str">
        <f t="shared" si="48"/>
        <v>项</v>
      </c>
    </row>
    <row r="935" spans="1:7">
      <c r="A935" s="446" t="s">
        <v>1727</v>
      </c>
      <c r="B935" s="315" t="s">
        <v>1728</v>
      </c>
      <c r="C935" s="322">
        <v>1249</v>
      </c>
      <c r="D935" s="447">
        <v>391</v>
      </c>
      <c r="E935" s="313">
        <f t="shared" si="46"/>
        <v>-0.687</v>
      </c>
      <c r="F935" s="286" t="str">
        <f t="shared" si="47"/>
        <v>是</v>
      </c>
      <c r="G935" s="167" t="str">
        <f t="shared" si="48"/>
        <v>项</v>
      </c>
    </row>
    <row r="936" hidden="1" spans="1:7">
      <c r="A936" s="446" t="s">
        <v>1729</v>
      </c>
      <c r="B936" s="315" t="s">
        <v>1730</v>
      </c>
      <c r="C936" s="322"/>
      <c r="D936" s="322">
        <v>0</v>
      </c>
      <c r="E936" s="313" t="str">
        <f t="shared" si="46"/>
        <v/>
      </c>
      <c r="F936" s="286" t="str">
        <f t="shared" si="47"/>
        <v>否</v>
      </c>
      <c r="G936" s="167" t="str">
        <f t="shared" si="48"/>
        <v>项</v>
      </c>
    </row>
    <row r="937" spans="1:7">
      <c r="A937" s="446" t="s">
        <v>1731</v>
      </c>
      <c r="B937" s="315" t="s">
        <v>1732</v>
      </c>
      <c r="C937" s="322">
        <v>1003</v>
      </c>
      <c r="D937" s="447">
        <v>13</v>
      </c>
      <c r="E937" s="313">
        <f t="shared" si="46"/>
        <v>-0.987</v>
      </c>
      <c r="F937" s="286" t="str">
        <f t="shared" si="47"/>
        <v>是</v>
      </c>
      <c r="G937" s="167" t="str">
        <f t="shared" si="48"/>
        <v>项</v>
      </c>
    </row>
    <row r="938" hidden="1" spans="1:7">
      <c r="A938" s="445" t="s">
        <v>1733</v>
      </c>
      <c r="B938" s="311" t="s">
        <v>1734</v>
      </c>
      <c r="C938" s="312">
        <f>SUM(C939:C940)</f>
        <v>0</v>
      </c>
      <c r="D938" s="312">
        <f>SUM(D939:D940)</f>
        <v>0</v>
      </c>
      <c r="E938" s="313" t="str">
        <f t="shared" si="46"/>
        <v/>
      </c>
      <c r="F938" s="286" t="str">
        <f t="shared" si="47"/>
        <v>否</v>
      </c>
      <c r="G938" s="167" t="str">
        <f t="shared" si="48"/>
        <v>款</v>
      </c>
    </row>
    <row r="939" hidden="1" spans="1:7">
      <c r="A939" s="446" t="s">
        <v>1735</v>
      </c>
      <c r="B939" s="315" t="s">
        <v>1736</v>
      </c>
      <c r="C939" s="322">
        <v>0</v>
      </c>
      <c r="D939" s="322">
        <v>0</v>
      </c>
      <c r="E939" s="313" t="str">
        <f t="shared" si="46"/>
        <v/>
      </c>
      <c r="F939" s="286" t="str">
        <f t="shared" si="47"/>
        <v>否</v>
      </c>
      <c r="G939" s="167" t="str">
        <f t="shared" si="48"/>
        <v>项</v>
      </c>
    </row>
    <row r="940" hidden="1" spans="1:7">
      <c r="A940" s="446" t="s">
        <v>1737</v>
      </c>
      <c r="B940" s="315" t="s">
        <v>1738</v>
      </c>
      <c r="C940" s="322">
        <v>0</v>
      </c>
      <c r="D940" s="322">
        <v>0</v>
      </c>
      <c r="E940" s="313" t="str">
        <f t="shared" si="46"/>
        <v/>
      </c>
      <c r="F940" s="286" t="str">
        <f t="shared" si="47"/>
        <v>否</v>
      </c>
      <c r="G940" s="167" t="str">
        <f t="shared" si="48"/>
        <v>项</v>
      </c>
    </row>
    <row r="941" spans="1:7">
      <c r="A941" s="445" t="s">
        <v>1739</v>
      </c>
      <c r="B941" s="311" t="s">
        <v>1740</v>
      </c>
      <c r="C941" s="312">
        <f>C942+C943</f>
        <v>35</v>
      </c>
      <c r="D941" s="312"/>
      <c r="E941" s="313">
        <f t="shared" si="46"/>
        <v>-1</v>
      </c>
      <c r="F941" s="286" t="str">
        <f t="shared" si="47"/>
        <v>是</v>
      </c>
      <c r="G941" s="167" t="str">
        <f t="shared" si="48"/>
        <v>款</v>
      </c>
    </row>
    <row r="942" hidden="1" spans="1:7">
      <c r="A942" s="446" t="s">
        <v>1741</v>
      </c>
      <c r="B942" s="315" t="s">
        <v>1742</v>
      </c>
      <c r="C942" s="322">
        <v>0</v>
      </c>
      <c r="D942" s="322">
        <v>0</v>
      </c>
      <c r="E942" s="313" t="str">
        <f t="shared" si="46"/>
        <v/>
      </c>
      <c r="F942" s="286" t="str">
        <f t="shared" si="47"/>
        <v>否</v>
      </c>
      <c r="G942" s="167" t="str">
        <f t="shared" si="48"/>
        <v>项</v>
      </c>
    </row>
    <row r="943" spans="1:7">
      <c r="A943" s="446" t="s">
        <v>1743</v>
      </c>
      <c r="B943" s="315" t="s">
        <v>1744</v>
      </c>
      <c r="C943" s="322">
        <v>35</v>
      </c>
      <c r="D943" s="322"/>
      <c r="E943" s="313">
        <f t="shared" si="46"/>
        <v>-1</v>
      </c>
      <c r="F943" s="286" t="str">
        <f t="shared" si="47"/>
        <v>是</v>
      </c>
      <c r="G943" s="167" t="str">
        <f t="shared" si="48"/>
        <v>项</v>
      </c>
    </row>
    <row r="944" spans="1:7">
      <c r="A944" s="445" t="s">
        <v>93</v>
      </c>
      <c r="B944" s="311" t="s">
        <v>94</v>
      </c>
      <c r="C944" s="312">
        <f>C945+C968+C978+C988+C993+C1000+C1005</f>
        <v>7750</v>
      </c>
      <c r="D944" s="312">
        <f>D945+D968+D978+D988+D993+D1000+D1005</f>
        <v>5305</v>
      </c>
      <c r="E944" s="313">
        <f t="shared" si="46"/>
        <v>-0.315</v>
      </c>
      <c r="F944" s="286" t="str">
        <f t="shared" si="47"/>
        <v>是</v>
      </c>
      <c r="G944" s="167" t="str">
        <f t="shared" si="48"/>
        <v>类</v>
      </c>
    </row>
    <row r="945" spans="1:7">
      <c r="A945" s="445" t="s">
        <v>1745</v>
      </c>
      <c r="B945" s="311" t="s">
        <v>1746</v>
      </c>
      <c r="C945" s="312">
        <f>SUM(C946:C967)</f>
        <v>7750</v>
      </c>
      <c r="D945" s="312">
        <f>SUM(D946:D967)</f>
        <v>5305</v>
      </c>
      <c r="E945" s="313">
        <f t="shared" si="46"/>
        <v>-0.315</v>
      </c>
      <c r="F945" s="286" t="str">
        <f t="shared" si="47"/>
        <v>是</v>
      </c>
      <c r="G945" s="167" t="str">
        <f t="shared" si="48"/>
        <v>款</v>
      </c>
    </row>
    <row r="946" spans="1:7">
      <c r="A946" s="446" t="s">
        <v>1747</v>
      </c>
      <c r="B946" s="315" t="s">
        <v>139</v>
      </c>
      <c r="C946" s="447">
        <v>653</v>
      </c>
      <c r="D946" s="447">
        <v>632</v>
      </c>
      <c r="E946" s="313">
        <f t="shared" si="46"/>
        <v>-0.032</v>
      </c>
      <c r="F946" s="286" t="str">
        <f t="shared" si="47"/>
        <v>是</v>
      </c>
      <c r="G946" s="167" t="str">
        <f t="shared" si="48"/>
        <v>项</v>
      </c>
    </row>
    <row r="947" spans="1:7">
      <c r="A947" s="446" t="s">
        <v>1748</v>
      </c>
      <c r="B947" s="315" t="s">
        <v>141</v>
      </c>
      <c r="C947" s="447">
        <v>46</v>
      </c>
      <c r="D947" s="447">
        <v>14</v>
      </c>
      <c r="E947" s="313">
        <f t="shared" si="46"/>
        <v>-0.696</v>
      </c>
      <c r="F947" s="286" t="str">
        <f t="shared" si="47"/>
        <v>是</v>
      </c>
      <c r="G947" s="167" t="str">
        <f t="shared" si="48"/>
        <v>项</v>
      </c>
    </row>
    <row r="948" hidden="1" spans="1:7">
      <c r="A948" s="446" t="s">
        <v>1749</v>
      </c>
      <c r="B948" s="315" t="s">
        <v>143</v>
      </c>
      <c r="C948" s="447">
        <v>0</v>
      </c>
      <c r="D948" s="447">
        <v>0</v>
      </c>
      <c r="E948" s="313" t="str">
        <f t="shared" si="46"/>
        <v/>
      </c>
      <c r="F948" s="286" t="str">
        <f t="shared" si="47"/>
        <v>否</v>
      </c>
      <c r="G948" s="167" t="str">
        <f t="shared" si="48"/>
        <v>项</v>
      </c>
    </row>
    <row r="949" spans="1:7">
      <c r="A949" s="446" t="s">
        <v>1750</v>
      </c>
      <c r="B949" s="315" t="s">
        <v>1751</v>
      </c>
      <c r="C949" s="447">
        <v>5000</v>
      </c>
      <c r="D949" s="447">
        <v>2556</v>
      </c>
      <c r="E949" s="313">
        <f t="shared" si="46"/>
        <v>-0.489</v>
      </c>
      <c r="F949" s="286" t="str">
        <f t="shared" si="47"/>
        <v>是</v>
      </c>
      <c r="G949" s="167" t="str">
        <f t="shared" si="48"/>
        <v>项</v>
      </c>
    </row>
    <row r="950" spans="1:7">
      <c r="A950" s="446" t="s">
        <v>1752</v>
      </c>
      <c r="B950" s="315" t="s">
        <v>1753</v>
      </c>
      <c r="C950" s="447">
        <v>1915</v>
      </c>
      <c r="D950" s="447">
        <v>31</v>
      </c>
      <c r="E950" s="313">
        <f t="shared" si="46"/>
        <v>-0.984</v>
      </c>
      <c r="F950" s="286" t="str">
        <f t="shared" si="47"/>
        <v>是</v>
      </c>
      <c r="G950" s="167" t="str">
        <f t="shared" si="48"/>
        <v>项</v>
      </c>
    </row>
    <row r="951" hidden="1" spans="1:7">
      <c r="A951" s="446" t="s">
        <v>1754</v>
      </c>
      <c r="B951" s="315" t="s">
        <v>1755</v>
      </c>
      <c r="C951" s="447">
        <v>0</v>
      </c>
      <c r="D951" s="447">
        <v>0</v>
      </c>
      <c r="E951" s="313" t="str">
        <f t="shared" si="46"/>
        <v/>
      </c>
      <c r="F951" s="286" t="str">
        <f t="shared" si="47"/>
        <v>否</v>
      </c>
      <c r="G951" s="167" t="str">
        <f t="shared" si="48"/>
        <v>项</v>
      </c>
    </row>
    <row r="952" spans="1:7">
      <c r="A952" s="446" t="s">
        <v>1756</v>
      </c>
      <c r="B952" s="315" t="s">
        <v>1757</v>
      </c>
      <c r="C952" s="447">
        <v>16</v>
      </c>
      <c r="D952" s="447">
        <v>16</v>
      </c>
      <c r="E952" s="313">
        <f t="shared" si="46"/>
        <v>0</v>
      </c>
      <c r="F952" s="286" t="str">
        <f t="shared" si="47"/>
        <v>是</v>
      </c>
      <c r="G952" s="167" t="str">
        <f t="shared" si="48"/>
        <v>项</v>
      </c>
    </row>
    <row r="953" hidden="1" spans="1:7">
      <c r="A953" s="446" t="s">
        <v>1758</v>
      </c>
      <c r="B953" s="315" t="s">
        <v>1759</v>
      </c>
      <c r="C953" s="447">
        <v>0</v>
      </c>
      <c r="D953" s="447">
        <v>0</v>
      </c>
      <c r="E953" s="313" t="str">
        <f t="shared" si="46"/>
        <v/>
      </c>
      <c r="F953" s="286" t="str">
        <f t="shared" si="47"/>
        <v>否</v>
      </c>
      <c r="G953" s="167" t="str">
        <f t="shared" si="48"/>
        <v>项</v>
      </c>
    </row>
    <row r="954" spans="1:7">
      <c r="A954" s="446" t="s">
        <v>1760</v>
      </c>
      <c r="B954" s="315" t="s">
        <v>1761</v>
      </c>
      <c r="C954" s="447">
        <v>120</v>
      </c>
      <c r="D954" s="447">
        <v>56</v>
      </c>
      <c r="E954" s="313">
        <f t="shared" si="46"/>
        <v>-0.533</v>
      </c>
      <c r="F954" s="286" t="str">
        <f t="shared" si="47"/>
        <v>是</v>
      </c>
      <c r="G954" s="167" t="str">
        <f t="shared" si="48"/>
        <v>项</v>
      </c>
    </row>
    <row r="955" hidden="1" spans="1:7">
      <c r="A955" s="446" t="s">
        <v>1762</v>
      </c>
      <c r="B955" s="315" t="s">
        <v>1763</v>
      </c>
      <c r="C955" s="447">
        <v>0</v>
      </c>
      <c r="D955" s="447">
        <v>0</v>
      </c>
      <c r="E955" s="313" t="str">
        <f t="shared" si="46"/>
        <v/>
      </c>
      <c r="F955" s="286" t="str">
        <f t="shared" si="47"/>
        <v>否</v>
      </c>
      <c r="G955" s="167" t="str">
        <f t="shared" si="48"/>
        <v>项</v>
      </c>
    </row>
    <row r="956" hidden="1" spans="1:7">
      <c r="A956" s="446" t="s">
        <v>1764</v>
      </c>
      <c r="B956" s="315" t="s">
        <v>1765</v>
      </c>
      <c r="C956" s="447">
        <v>0</v>
      </c>
      <c r="D956" s="447">
        <v>0</v>
      </c>
      <c r="E956" s="313" t="str">
        <f t="shared" si="46"/>
        <v/>
      </c>
      <c r="F956" s="286" t="str">
        <f t="shared" si="47"/>
        <v>否</v>
      </c>
      <c r="G956" s="167" t="str">
        <f t="shared" si="48"/>
        <v>项</v>
      </c>
    </row>
    <row r="957" hidden="1" spans="1:7">
      <c r="A957" s="446" t="s">
        <v>1766</v>
      </c>
      <c r="B957" s="315" t="s">
        <v>1767</v>
      </c>
      <c r="C957" s="447">
        <v>0</v>
      </c>
      <c r="D957" s="447">
        <v>0</v>
      </c>
      <c r="E957" s="313" t="str">
        <f t="shared" si="46"/>
        <v/>
      </c>
      <c r="F957" s="286" t="str">
        <f t="shared" si="47"/>
        <v>否</v>
      </c>
      <c r="G957" s="167" t="str">
        <f t="shared" si="48"/>
        <v>项</v>
      </c>
    </row>
    <row r="958" hidden="1" spans="1:7">
      <c r="A958" s="446" t="s">
        <v>1768</v>
      </c>
      <c r="B958" s="315" t="s">
        <v>1769</v>
      </c>
      <c r="C958" s="447">
        <v>0</v>
      </c>
      <c r="D958" s="447">
        <v>0</v>
      </c>
      <c r="E958" s="313" t="str">
        <f t="shared" si="46"/>
        <v/>
      </c>
      <c r="F958" s="286" t="str">
        <f t="shared" si="47"/>
        <v>否</v>
      </c>
      <c r="G958" s="167" t="str">
        <f t="shared" si="48"/>
        <v>项</v>
      </c>
    </row>
    <row r="959" hidden="1" spans="1:7">
      <c r="A959" s="446" t="s">
        <v>1770</v>
      </c>
      <c r="B959" s="315" t="s">
        <v>1771</v>
      </c>
      <c r="C959" s="447">
        <v>0</v>
      </c>
      <c r="D959" s="447">
        <v>0</v>
      </c>
      <c r="E959" s="313" t="str">
        <f t="shared" si="46"/>
        <v/>
      </c>
      <c r="F959" s="286" t="str">
        <f t="shared" si="47"/>
        <v>否</v>
      </c>
      <c r="G959" s="167" t="str">
        <f t="shared" si="48"/>
        <v>项</v>
      </c>
    </row>
    <row r="960" hidden="1" spans="1:7">
      <c r="A960" s="446" t="s">
        <v>1772</v>
      </c>
      <c r="B960" s="315" t="s">
        <v>1773</v>
      </c>
      <c r="C960" s="447">
        <v>0</v>
      </c>
      <c r="D960" s="447">
        <v>0</v>
      </c>
      <c r="E960" s="313" t="str">
        <f t="shared" si="46"/>
        <v/>
      </c>
      <c r="F960" s="286" t="str">
        <f t="shared" si="47"/>
        <v>否</v>
      </c>
      <c r="G960" s="167" t="str">
        <f t="shared" si="48"/>
        <v>项</v>
      </c>
    </row>
    <row r="961" hidden="1" spans="1:7">
      <c r="A961" s="446" t="s">
        <v>1774</v>
      </c>
      <c r="B961" s="315" t="s">
        <v>1775</v>
      </c>
      <c r="C961" s="447">
        <v>0</v>
      </c>
      <c r="D961" s="447">
        <v>0</v>
      </c>
      <c r="E961" s="313" t="str">
        <f t="shared" si="46"/>
        <v/>
      </c>
      <c r="F961" s="286" t="str">
        <f t="shared" si="47"/>
        <v>否</v>
      </c>
      <c r="G961" s="167" t="str">
        <f t="shared" si="48"/>
        <v>项</v>
      </c>
    </row>
    <row r="962" hidden="1" spans="1:7">
      <c r="A962" s="446" t="s">
        <v>1776</v>
      </c>
      <c r="B962" s="315" t="s">
        <v>1777</v>
      </c>
      <c r="C962" s="447">
        <v>0</v>
      </c>
      <c r="D962" s="447">
        <v>0</v>
      </c>
      <c r="E962" s="313" t="str">
        <f t="shared" si="46"/>
        <v/>
      </c>
      <c r="F962" s="286" t="str">
        <f t="shared" si="47"/>
        <v>否</v>
      </c>
      <c r="G962" s="167" t="str">
        <f t="shared" si="48"/>
        <v>项</v>
      </c>
    </row>
    <row r="963" hidden="1" spans="1:7">
      <c r="A963" s="446" t="s">
        <v>1778</v>
      </c>
      <c r="B963" s="315" t="s">
        <v>1779</v>
      </c>
      <c r="C963" s="447">
        <v>0</v>
      </c>
      <c r="D963" s="447">
        <v>0</v>
      </c>
      <c r="E963" s="313" t="str">
        <f t="shared" si="46"/>
        <v/>
      </c>
      <c r="F963" s="286" t="str">
        <f t="shared" si="47"/>
        <v>否</v>
      </c>
      <c r="G963" s="167" t="str">
        <f t="shared" si="48"/>
        <v>项</v>
      </c>
    </row>
    <row r="964" hidden="1" spans="1:7">
      <c r="A964" s="446" t="s">
        <v>1780</v>
      </c>
      <c r="B964" s="315" t="s">
        <v>1781</v>
      </c>
      <c r="C964" s="447">
        <v>0</v>
      </c>
      <c r="D964" s="447">
        <v>0</v>
      </c>
      <c r="E964" s="313" t="str">
        <f t="shared" ref="E964:E1027" si="49">IF(C964&gt;0,D964/C964-1,IF(C964&lt;0,-(D964/C964-1),""))</f>
        <v/>
      </c>
      <c r="F964" s="286" t="str">
        <f t="shared" ref="F964:F1027" si="50">IF(LEN(A964)=3,"是",IF(B964&lt;&gt;"",IF(SUM(C964:D964)&lt;&gt;0,"是","否"),"是"))</f>
        <v>否</v>
      </c>
      <c r="G964" s="167" t="str">
        <f t="shared" ref="G964:G1027" si="51">IF(LEN(A964)=3,"类",IF(LEN(A964)=5,"款","项"))</f>
        <v>项</v>
      </c>
    </row>
    <row r="965" hidden="1" spans="1:7">
      <c r="A965" s="446" t="s">
        <v>1782</v>
      </c>
      <c r="B965" s="315" t="s">
        <v>1783</v>
      </c>
      <c r="C965" s="447">
        <v>0</v>
      </c>
      <c r="D965" s="447">
        <v>0</v>
      </c>
      <c r="E965" s="313" t="str">
        <f t="shared" si="49"/>
        <v/>
      </c>
      <c r="F965" s="286" t="str">
        <f t="shared" si="50"/>
        <v>否</v>
      </c>
      <c r="G965" s="167" t="str">
        <f t="shared" si="51"/>
        <v>项</v>
      </c>
    </row>
    <row r="966" ht="37.5" hidden="1" spans="1:7">
      <c r="A966" s="446" t="s">
        <v>1784</v>
      </c>
      <c r="B966" s="315" t="s">
        <v>1785</v>
      </c>
      <c r="C966" s="447">
        <v>0</v>
      </c>
      <c r="D966" s="447"/>
      <c r="E966" s="313" t="str">
        <f t="shared" si="49"/>
        <v/>
      </c>
      <c r="F966" s="286" t="str">
        <f t="shared" si="50"/>
        <v>否</v>
      </c>
      <c r="G966" s="167" t="str">
        <f t="shared" si="51"/>
        <v>项</v>
      </c>
    </row>
    <row r="967" hidden="1" spans="1:7">
      <c r="A967" s="446" t="s">
        <v>1786</v>
      </c>
      <c r="B967" s="315" t="s">
        <v>1787</v>
      </c>
      <c r="C967" s="322"/>
      <c r="D967" s="447">
        <v>2000</v>
      </c>
      <c r="E967" s="313" t="str">
        <f t="shared" si="49"/>
        <v/>
      </c>
      <c r="F967" s="286" t="str">
        <f t="shared" si="50"/>
        <v>是</v>
      </c>
      <c r="G967" s="167" t="str">
        <f t="shared" si="51"/>
        <v>项</v>
      </c>
    </row>
    <row r="968" hidden="1" spans="1:7">
      <c r="A968" s="445" t="s">
        <v>1788</v>
      </c>
      <c r="B968" s="311" t="s">
        <v>1789</v>
      </c>
      <c r="C968" s="312"/>
      <c r="D968" s="312"/>
      <c r="E968" s="313" t="str">
        <f t="shared" si="49"/>
        <v/>
      </c>
      <c r="F968" s="286" t="str">
        <f t="shared" si="50"/>
        <v>否</v>
      </c>
      <c r="G968" s="167" t="str">
        <f t="shared" si="51"/>
        <v>款</v>
      </c>
    </row>
    <row r="969" hidden="1" spans="1:7">
      <c r="A969" s="446" t="s">
        <v>1790</v>
      </c>
      <c r="B969" s="315" t="s">
        <v>139</v>
      </c>
      <c r="C969" s="322">
        <v>0</v>
      </c>
      <c r="D969" s="322">
        <v>0</v>
      </c>
      <c r="E969" s="313" t="str">
        <f t="shared" si="49"/>
        <v/>
      </c>
      <c r="F969" s="286" t="str">
        <f t="shared" si="50"/>
        <v>否</v>
      </c>
      <c r="G969" s="167" t="str">
        <f t="shared" si="51"/>
        <v>项</v>
      </c>
    </row>
    <row r="970" hidden="1" spans="1:7">
      <c r="A970" s="446" t="s">
        <v>1791</v>
      </c>
      <c r="B970" s="315" t="s">
        <v>141</v>
      </c>
      <c r="C970" s="322">
        <v>0</v>
      </c>
      <c r="D970" s="322">
        <v>0</v>
      </c>
      <c r="E970" s="313" t="str">
        <f t="shared" si="49"/>
        <v/>
      </c>
      <c r="F970" s="286" t="str">
        <f t="shared" si="50"/>
        <v>否</v>
      </c>
      <c r="G970" s="167" t="str">
        <f t="shared" si="51"/>
        <v>项</v>
      </c>
    </row>
    <row r="971" hidden="1" spans="1:7">
      <c r="A971" s="446" t="s">
        <v>1792</v>
      </c>
      <c r="B971" s="315" t="s">
        <v>143</v>
      </c>
      <c r="C971" s="322">
        <v>0</v>
      </c>
      <c r="D971" s="322">
        <v>0</v>
      </c>
      <c r="E971" s="313" t="str">
        <f t="shared" si="49"/>
        <v/>
      </c>
      <c r="F971" s="286" t="str">
        <f t="shared" si="50"/>
        <v>否</v>
      </c>
      <c r="G971" s="167" t="str">
        <f t="shared" si="51"/>
        <v>项</v>
      </c>
    </row>
    <row r="972" hidden="1" spans="1:7">
      <c r="A972" s="446" t="s">
        <v>1793</v>
      </c>
      <c r="B972" s="315" t="s">
        <v>1794</v>
      </c>
      <c r="C972" s="322"/>
      <c r="D972" s="322"/>
      <c r="E972" s="313" t="str">
        <f t="shared" si="49"/>
        <v/>
      </c>
      <c r="F972" s="286" t="str">
        <f t="shared" si="50"/>
        <v>否</v>
      </c>
      <c r="G972" s="167" t="str">
        <f t="shared" si="51"/>
        <v>项</v>
      </c>
    </row>
    <row r="973" hidden="1" spans="1:7">
      <c r="A973" s="446" t="s">
        <v>1795</v>
      </c>
      <c r="B973" s="315" t="s">
        <v>1796</v>
      </c>
      <c r="C973" s="322">
        <v>0</v>
      </c>
      <c r="D973" s="322">
        <v>0</v>
      </c>
      <c r="E973" s="313" t="str">
        <f t="shared" si="49"/>
        <v/>
      </c>
      <c r="F973" s="286" t="str">
        <f t="shared" si="50"/>
        <v>否</v>
      </c>
      <c r="G973" s="167" t="str">
        <f t="shared" si="51"/>
        <v>项</v>
      </c>
    </row>
    <row r="974" hidden="1" spans="1:7">
      <c r="A974" s="446" t="s">
        <v>1797</v>
      </c>
      <c r="B974" s="315" t="s">
        <v>1798</v>
      </c>
      <c r="C974" s="322"/>
      <c r="D974" s="322"/>
      <c r="E974" s="313" t="str">
        <f t="shared" si="49"/>
        <v/>
      </c>
      <c r="F974" s="286" t="str">
        <f t="shared" si="50"/>
        <v>否</v>
      </c>
      <c r="G974" s="167" t="str">
        <f t="shared" si="51"/>
        <v>项</v>
      </c>
    </row>
    <row r="975" hidden="1" spans="1:7">
      <c r="A975" s="446" t="s">
        <v>1799</v>
      </c>
      <c r="B975" s="315" t="s">
        <v>1800</v>
      </c>
      <c r="C975" s="322"/>
      <c r="D975" s="322"/>
      <c r="E975" s="313" t="str">
        <f t="shared" si="49"/>
        <v/>
      </c>
      <c r="F975" s="286" t="str">
        <f t="shared" si="50"/>
        <v>否</v>
      </c>
      <c r="G975" s="167" t="str">
        <f t="shared" si="51"/>
        <v>项</v>
      </c>
    </row>
    <row r="976" hidden="1" spans="1:7">
      <c r="A976" s="446" t="s">
        <v>1801</v>
      </c>
      <c r="B976" s="315" t="s">
        <v>1802</v>
      </c>
      <c r="C976" s="322">
        <v>0</v>
      </c>
      <c r="D976" s="322">
        <v>0</v>
      </c>
      <c r="E976" s="313" t="str">
        <f t="shared" si="49"/>
        <v/>
      </c>
      <c r="F976" s="286" t="str">
        <f t="shared" si="50"/>
        <v>否</v>
      </c>
      <c r="G976" s="167" t="str">
        <f t="shared" si="51"/>
        <v>项</v>
      </c>
    </row>
    <row r="977" hidden="1" spans="1:7">
      <c r="A977" s="446" t="s">
        <v>1803</v>
      </c>
      <c r="B977" s="315" t="s">
        <v>1804</v>
      </c>
      <c r="C977" s="322"/>
      <c r="D977" s="322"/>
      <c r="E977" s="313" t="str">
        <f t="shared" si="49"/>
        <v/>
      </c>
      <c r="F977" s="286" t="str">
        <f t="shared" si="50"/>
        <v>否</v>
      </c>
      <c r="G977" s="167" t="str">
        <f t="shared" si="51"/>
        <v>项</v>
      </c>
    </row>
    <row r="978" hidden="1" spans="1:7">
      <c r="A978" s="445" t="s">
        <v>1805</v>
      </c>
      <c r="B978" s="311" t="s">
        <v>1806</v>
      </c>
      <c r="C978" s="312"/>
      <c r="D978" s="312"/>
      <c r="E978" s="313" t="str">
        <f t="shared" si="49"/>
        <v/>
      </c>
      <c r="F978" s="286" t="str">
        <f t="shared" si="50"/>
        <v>否</v>
      </c>
      <c r="G978" s="167" t="str">
        <f t="shared" si="51"/>
        <v>款</v>
      </c>
    </row>
    <row r="979" hidden="1" spans="1:7">
      <c r="A979" s="446" t="s">
        <v>1807</v>
      </c>
      <c r="B979" s="315" t="s">
        <v>139</v>
      </c>
      <c r="C979" s="322">
        <v>0</v>
      </c>
      <c r="D979" s="322">
        <v>0</v>
      </c>
      <c r="E979" s="313" t="str">
        <f t="shared" si="49"/>
        <v/>
      </c>
      <c r="F979" s="286" t="str">
        <f t="shared" si="50"/>
        <v>否</v>
      </c>
      <c r="G979" s="167" t="str">
        <f t="shared" si="51"/>
        <v>项</v>
      </c>
    </row>
    <row r="980" hidden="1" spans="1:7">
      <c r="A980" s="446" t="s">
        <v>1808</v>
      </c>
      <c r="B980" s="315" t="s">
        <v>141</v>
      </c>
      <c r="C980" s="322">
        <v>0</v>
      </c>
      <c r="D980" s="322">
        <v>0</v>
      </c>
      <c r="E980" s="313" t="str">
        <f t="shared" si="49"/>
        <v/>
      </c>
      <c r="F980" s="286" t="str">
        <f t="shared" si="50"/>
        <v>否</v>
      </c>
      <c r="G980" s="167" t="str">
        <f t="shared" si="51"/>
        <v>项</v>
      </c>
    </row>
    <row r="981" hidden="1" spans="1:7">
      <c r="A981" s="446" t="s">
        <v>1809</v>
      </c>
      <c r="B981" s="315" t="s">
        <v>143</v>
      </c>
      <c r="C981" s="322">
        <v>0</v>
      </c>
      <c r="D981" s="322">
        <v>0</v>
      </c>
      <c r="E981" s="313" t="str">
        <f t="shared" si="49"/>
        <v/>
      </c>
      <c r="F981" s="286" t="str">
        <f t="shared" si="50"/>
        <v>否</v>
      </c>
      <c r="G981" s="167" t="str">
        <f t="shared" si="51"/>
        <v>项</v>
      </c>
    </row>
    <row r="982" hidden="1" spans="1:7">
      <c r="A982" s="446" t="s">
        <v>1810</v>
      </c>
      <c r="B982" s="315" t="s">
        <v>1811</v>
      </c>
      <c r="C982" s="322">
        <v>0</v>
      </c>
      <c r="D982" s="322">
        <v>0</v>
      </c>
      <c r="E982" s="313" t="str">
        <f t="shared" si="49"/>
        <v/>
      </c>
      <c r="F982" s="286" t="str">
        <f t="shared" si="50"/>
        <v>否</v>
      </c>
      <c r="G982" s="167" t="str">
        <f t="shared" si="51"/>
        <v>项</v>
      </c>
    </row>
    <row r="983" hidden="1" spans="1:7">
      <c r="A983" s="446" t="s">
        <v>1812</v>
      </c>
      <c r="B983" s="315" t="s">
        <v>1813</v>
      </c>
      <c r="C983" s="322">
        <v>0</v>
      </c>
      <c r="D983" s="322">
        <v>0</v>
      </c>
      <c r="E983" s="313" t="str">
        <f t="shared" si="49"/>
        <v/>
      </c>
      <c r="F983" s="286" t="str">
        <f t="shared" si="50"/>
        <v>否</v>
      </c>
      <c r="G983" s="167" t="str">
        <f t="shared" si="51"/>
        <v>项</v>
      </c>
    </row>
    <row r="984" hidden="1" spans="1:7">
      <c r="A984" s="446" t="s">
        <v>1814</v>
      </c>
      <c r="B984" s="315" t="s">
        <v>1815</v>
      </c>
      <c r="C984" s="322">
        <v>0</v>
      </c>
      <c r="D984" s="322">
        <v>0</v>
      </c>
      <c r="E984" s="313" t="str">
        <f t="shared" si="49"/>
        <v/>
      </c>
      <c r="F984" s="286" t="str">
        <f t="shared" si="50"/>
        <v>否</v>
      </c>
      <c r="G984" s="167" t="str">
        <f t="shared" si="51"/>
        <v>项</v>
      </c>
    </row>
    <row r="985" hidden="1" spans="1:7">
      <c r="A985" s="446" t="s">
        <v>1816</v>
      </c>
      <c r="B985" s="315" t="s">
        <v>1817</v>
      </c>
      <c r="C985" s="322"/>
      <c r="D985" s="322"/>
      <c r="E985" s="313" t="str">
        <f t="shared" si="49"/>
        <v/>
      </c>
      <c r="F985" s="286" t="str">
        <f t="shared" si="50"/>
        <v>否</v>
      </c>
      <c r="G985" s="167" t="str">
        <f t="shared" si="51"/>
        <v>项</v>
      </c>
    </row>
    <row r="986" hidden="1" spans="1:7">
      <c r="A986" s="446" t="s">
        <v>1818</v>
      </c>
      <c r="B986" s="315" t="s">
        <v>1819</v>
      </c>
      <c r="C986" s="322"/>
      <c r="D986" s="322"/>
      <c r="E986" s="313" t="str">
        <f t="shared" si="49"/>
        <v/>
      </c>
      <c r="F986" s="286" t="str">
        <f t="shared" si="50"/>
        <v>否</v>
      </c>
      <c r="G986" s="167" t="str">
        <f t="shared" si="51"/>
        <v>项</v>
      </c>
    </row>
    <row r="987" hidden="1" spans="1:7">
      <c r="A987" s="446" t="s">
        <v>1820</v>
      </c>
      <c r="B987" s="315" t="s">
        <v>1821</v>
      </c>
      <c r="C987" s="322"/>
      <c r="D987" s="322"/>
      <c r="E987" s="313" t="str">
        <f t="shared" si="49"/>
        <v/>
      </c>
      <c r="F987" s="286" t="str">
        <f t="shared" si="50"/>
        <v>否</v>
      </c>
      <c r="G987" s="167" t="str">
        <f t="shared" si="51"/>
        <v>项</v>
      </c>
    </row>
    <row r="988" ht="37.5" hidden="1" spans="1:7">
      <c r="A988" s="445" t="s">
        <v>1822</v>
      </c>
      <c r="B988" s="311" t="s">
        <v>1823</v>
      </c>
      <c r="C988" s="312">
        <f>SUM(C989:C992)</f>
        <v>0</v>
      </c>
      <c r="D988" s="312">
        <f>SUM(D989:D992)</f>
        <v>0</v>
      </c>
      <c r="E988" s="313" t="str">
        <f t="shared" si="49"/>
        <v/>
      </c>
      <c r="F988" s="286" t="str">
        <f t="shared" si="50"/>
        <v>否</v>
      </c>
      <c r="G988" s="167" t="str">
        <f t="shared" si="51"/>
        <v>款</v>
      </c>
    </row>
    <row r="989" hidden="1" spans="1:7">
      <c r="A989" s="446" t="s">
        <v>1824</v>
      </c>
      <c r="B989" s="315" t="s">
        <v>1825</v>
      </c>
      <c r="C989" s="322">
        <v>0</v>
      </c>
      <c r="D989" s="322">
        <v>0</v>
      </c>
      <c r="E989" s="313" t="str">
        <f t="shared" si="49"/>
        <v/>
      </c>
      <c r="F989" s="286" t="str">
        <f t="shared" si="50"/>
        <v>否</v>
      </c>
      <c r="G989" s="167" t="str">
        <f t="shared" si="51"/>
        <v>项</v>
      </c>
    </row>
    <row r="990" hidden="1" spans="1:7">
      <c r="A990" s="446" t="s">
        <v>1826</v>
      </c>
      <c r="B990" s="315" t="s">
        <v>1827</v>
      </c>
      <c r="C990" s="322">
        <v>0</v>
      </c>
      <c r="D990" s="322">
        <v>0</v>
      </c>
      <c r="E990" s="313" t="str">
        <f t="shared" si="49"/>
        <v/>
      </c>
      <c r="F990" s="286" t="str">
        <f t="shared" si="50"/>
        <v>否</v>
      </c>
      <c r="G990" s="167" t="str">
        <f t="shared" si="51"/>
        <v>项</v>
      </c>
    </row>
    <row r="991" hidden="1" spans="1:7">
      <c r="A991" s="446" t="s">
        <v>1828</v>
      </c>
      <c r="B991" s="315" t="s">
        <v>1829</v>
      </c>
      <c r="C991" s="322">
        <v>0</v>
      </c>
      <c r="D991" s="322">
        <v>0</v>
      </c>
      <c r="E991" s="313" t="str">
        <f t="shared" si="49"/>
        <v/>
      </c>
      <c r="F991" s="286" t="str">
        <f t="shared" si="50"/>
        <v>否</v>
      </c>
      <c r="G991" s="167" t="str">
        <f t="shared" si="51"/>
        <v>项</v>
      </c>
    </row>
    <row r="992" hidden="1" spans="1:7">
      <c r="A992" s="446" t="s">
        <v>1830</v>
      </c>
      <c r="B992" s="315" t="s">
        <v>1831</v>
      </c>
      <c r="C992" s="322">
        <v>0</v>
      </c>
      <c r="D992" s="322">
        <v>0</v>
      </c>
      <c r="E992" s="313" t="str">
        <f t="shared" si="49"/>
        <v/>
      </c>
      <c r="F992" s="286" t="str">
        <f t="shared" si="50"/>
        <v>否</v>
      </c>
      <c r="G992" s="167" t="str">
        <f t="shared" si="51"/>
        <v>项</v>
      </c>
    </row>
    <row r="993" hidden="1" spans="1:7">
      <c r="A993" s="445" t="s">
        <v>1832</v>
      </c>
      <c r="B993" s="311" t="s">
        <v>1833</v>
      </c>
      <c r="C993" s="312">
        <f>SUM(C994:C999)</f>
        <v>0</v>
      </c>
      <c r="D993" s="312">
        <f>SUM(D994:D999)</f>
        <v>0</v>
      </c>
      <c r="E993" s="313" t="str">
        <f t="shared" si="49"/>
        <v/>
      </c>
      <c r="F993" s="286" t="str">
        <f t="shared" si="50"/>
        <v>否</v>
      </c>
      <c r="G993" s="167" t="str">
        <f t="shared" si="51"/>
        <v>款</v>
      </c>
    </row>
    <row r="994" hidden="1" spans="1:7">
      <c r="A994" s="446" t="s">
        <v>1834</v>
      </c>
      <c r="B994" s="315" t="s">
        <v>139</v>
      </c>
      <c r="C994" s="322">
        <v>0</v>
      </c>
      <c r="D994" s="322">
        <v>0</v>
      </c>
      <c r="E994" s="313" t="str">
        <f t="shared" si="49"/>
        <v/>
      </c>
      <c r="F994" s="286" t="str">
        <f t="shared" si="50"/>
        <v>否</v>
      </c>
      <c r="G994" s="167" t="str">
        <f t="shared" si="51"/>
        <v>项</v>
      </c>
    </row>
    <row r="995" hidden="1" spans="1:7">
      <c r="A995" s="446" t="s">
        <v>1835</v>
      </c>
      <c r="B995" s="315" t="s">
        <v>141</v>
      </c>
      <c r="C995" s="322">
        <v>0</v>
      </c>
      <c r="D995" s="322">
        <v>0</v>
      </c>
      <c r="E995" s="313" t="str">
        <f t="shared" si="49"/>
        <v/>
      </c>
      <c r="F995" s="286" t="str">
        <f t="shared" si="50"/>
        <v>否</v>
      </c>
      <c r="G995" s="167" t="str">
        <f t="shared" si="51"/>
        <v>项</v>
      </c>
    </row>
    <row r="996" hidden="1" spans="1:7">
      <c r="A996" s="446" t="s">
        <v>1836</v>
      </c>
      <c r="B996" s="315" t="s">
        <v>143</v>
      </c>
      <c r="C996" s="322">
        <v>0</v>
      </c>
      <c r="D996" s="322">
        <v>0</v>
      </c>
      <c r="E996" s="313" t="str">
        <f t="shared" si="49"/>
        <v/>
      </c>
      <c r="F996" s="286" t="str">
        <f t="shared" si="50"/>
        <v>否</v>
      </c>
      <c r="G996" s="167" t="str">
        <f t="shared" si="51"/>
        <v>项</v>
      </c>
    </row>
    <row r="997" hidden="1" spans="1:7">
      <c r="A997" s="446" t="s">
        <v>1837</v>
      </c>
      <c r="B997" s="315" t="s">
        <v>1802</v>
      </c>
      <c r="C997" s="322">
        <v>0</v>
      </c>
      <c r="D997" s="322">
        <v>0</v>
      </c>
      <c r="E997" s="313" t="str">
        <f t="shared" si="49"/>
        <v/>
      </c>
      <c r="F997" s="286" t="str">
        <f t="shared" si="50"/>
        <v>否</v>
      </c>
      <c r="G997" s="167" t="str">
        <f t="shared" si="51"/>
        <v>项</v>
      </c>
    </row>
    <row r="998" hidden="1" spans="1:7">
      <c r="A998" s="446" t="s">
        <v>1838</v>
      </c>
      <c r="B998" s="315" t="s">
        <v>1839</v>
      </c>
      <c r="C998" s="322">
        <v>0</v>
      </c>
      <c r="D998" s="322">
        <v>0</v>
      </c>
      <c r="E998" s="313" t="str">
        <f t="shared" si="49"/>
        <v/>
      </c>
      <c r="F998" s="286" t="str">
        <f t="shared" si="50"/>
        <v>否</v>
      </c>
      <c r="G998" s="167" t="str">
        <f t="shared" si="51"/>
        <v>项</v>
      </c>
    </row>
    <row r="999" hidden="1" spans="1:7">
      <c r="A999" s="446" t="s">
        <v>1840</v>
      </c>
      <c r="B999" s="315" t="s">
        <v>1841</v>
      </c>
      <c r="C999" s="322">
        <v>0</v>
      </c>
      <c r="D999" s="322">
        <v>0</v>
      </c>
      <c r="E999" s="313" t="str">
        <f t="shared" si="49"/>
        <v/>
      </c>
      <c r="F999" s="286" t="str">
        <f t="shared" si="50"/>
        <v>否</v>
      </c>
      <c r="G999" s="167" t="str">
        <f t="shared" si="51"/>
        <v>项</v>
      </c>
    </row>
    <row r="1000" hidden="1" spans="1:7">
      <c r="A1000" s="445" t="s">
        <v>1842</v>
      </c>
      <c r="B1000" s="311" t="s">
        <v>1843</v>
      </c>
      <c r="C1000" s="312">
        <f>SUM(C1001:C1004)</f>
        <v>0</v>
      </c>
      <c r="D1000" s="312">
        <f>SUM(D1001:D1004)</f>
        <v>0</v>
      </c>
      <c r="E1000" s="313" t="str">
        <f t="shared" si="49"/>
        <v/>
      </c>
      <c r="F1000" s="286" t="str">
        <f t="shared" si="50"/>
        <v>否</v>
      </c>
      <c r="G1000" s="167" t="str">
        <f t="shared" si="51"/>
        <v>款</v>
      </c>
    </row>
    <row r="1001" ht="37.5" hidden="1" spans="1:7">
      <c r="A1001" s="446" t="s">
        <v>1844</v>
      </c>
      <c r="B1001" s="315" t="s">
        <v>1845</v>
      </c>
      <c r="C1001" s="322">
        <v>0</v>
      </c>
      <c r="D1001" s="322">
        <v>0</v>
      </c>
      <c r="E1001" s="313" t="str">
        <f t="shared" si="49"/>
        <v/>
      </c>
      <c r="F1001" s="286" t="str">
        <f t="shared" si="50"/>
        <v>否</v>
      </c>
      <c r="G1001" s="167" t="str">
        <f t="shared" si="51"/>
        <v>项</v>
      </c>
    </row>
    <row r="1002" ht="37.5" hidden="1" spans="1:7">
      <c r="A1002" s="446" t="s">
        <v>1846</v>
      </c>
      <c r="B1002" s="315" t="s">
        <v>1847</v>
      </c>
      <c r="C1002" s="322">
        <v>0</v>
      </c>
      <c r="D1002" s="322">
        <v>0</v>
      </c>
      <c r="E1002" s="313" t="str">
        <f t="shared" si="49"/>
        <v/>
      </c>
      <c r="F1002" s="286" t="str">
        <f t="shared" si="50"/>
        <v>否</v>
      </c>
      <c r="G1002" s="167" t="str">
        <f t="shared" si="51"/>
        <v>项</v>
      </c>
    </row>
    <row r="1003" ht="37.5" hidden="1" spans="1:7">
      <c r="A1003" s="446" t="s">
        <v>1848</v>
      </c>
      <c r="B1003" s="315" t="s">
        <v>1849</v>
      </c>
      <c r="C1003" s="322">
        <v>0</v>
      </c>
      <c r="D1003" s="322">
        <v>0</v>
      </c>
      <c r="E1003" s="313" t="str">
        <f t="shared" si="49"/>
        <v/>
      </c>
      <c r="F1003" s="286" t="str">
        <f t="shared" si="50"/>
        <v>否</v>
      </c>
      <c r="G1003" s="167" t="str">
        <f t="shared" si="51"/>
        <v>项</v>
      </c>
    </row>
    <row r="1004" hidden="1" spans="1:7">
      <c r="A1004" s="446" t="s">
        <v>1850</v>
      </c>
      <c r="B1004" s="315" t="s">
        <v>1851</v>
      </c>
      <c r="C1004" s="322">
        <v>0</v>
      </c>
      <c r="D1004" s="322">
        <v>0</v>
      </c>
      <c r="E1004" s="313" t="str">
        <f t="shared" si="49"/>
        <v/>
      </c>
      <c r="F1004" s="286" t="str">
        <f t="shared" si="50"/>
        <v>否</v>
      </c>
      <c r="G1004" s="167" t="str">
        <f t="shared" si="51"/>
        <v>项</v>
      </c>
    </row>
    <row r="1005" hidden="1" spans="1:7">
      <c r="A1005" s="445" t="s">
        <v>1852</v>
      </c>
      <c r="B1005" s="311" t="s">
        <v>1853</v>
      </c>
      <c r="C1005" s="312"/>
      <c r="D1005" s="312"/>
      <c r="E1005" s="313" t="str">
        <f t="shared" si="49"/>
        <v/>
      </c>
      <c r="F1005" s="286" t="str">
        <f t="shared" si="50"/>
        <v>否</v>
      </c>
      <c r="G1005" s="167" t="str">
        <f t="shared" si="51"/>
        <v>款</v>
      </c>
    </row>
    <row r="1006" hidden="1" spans="1:7">
      <c r="A1006" s="446" t="s">
        <v>1854</v>
      </c>
      <c r="B1006" s="315" t="s">
        <v>1855</v>
      </c>
      <c r="C1006" s="322">
        <v>0</v>
      </c>
      <c r="D1006" s="322">
        <v>0</v>
      </c>
      <c r="E1006" s="313" t="str">
        <f t="shared" si="49"/>
        <v/>
      </c>
      <c r="F1006" s="286" t="str">
        <f t="shared" si="50"/>
        <v>否</v>
      </c>
      <c r="G1006" s="167" t="str">
        <f t="shared" si="51"/>
        <v>项</v>
      </c>
    </row>
    <row r="1007" hidden="1" spans="1:7">
      <c r="A1007" s="446" t="s">
        <v>1856</v>
      </c>
      <c r="B1007" s="315" t="s">
        <v>1857</v>
      </c>
      <c r="C1007" s="322"/>
      <c r="D1007" s="322"/>
      <c r="E1007" s="313" t="str">
        <f t="shared" si="49"/>
        <v/>
      </c>
      <c r="F1007" s="286" t="str">
        <f t="shared" si="50"/>
        <v>否</v>
      </c>
      <c r="G1007" s="167" t="str">
        <f t="shared" si="51"/>
        <v>项</v>
      </c>
    </row>
    <row r="1008" spans="1:7">
      <c r="A1008" s="445" t="s">
        <v>95</v>
      </c>
      <c r="B1008" s="311" t="s">
        <v>96</v>
      </c>
      <c r="C1008" s="312">
        <f>C1009+C1019+C1035+C1040+C1057+C1064+C1072</f>
        <v>2728</v>
      </c>
      <c r="D1008" s="312">
        <f>D1009+D1019+D1035+D1040+D1057+D1064+D1072</f>
        <v>2075</v>
      </c>
      <c r="E1008" s="313">
        <f t="shared" si="49"/>
        <v>-0.239</v>
      </c>
      <c r="F1008" s="286" t="str">
        <f t="shared" si="50"/>
        <v>是</v>
      </c>
      <c r="G1008" s="167" t="str">
        <f t="shared" si="51"/>
        <v>类</v>
      </c>
    </row>
    <row r="1009" hidden="1" spans="1:7">
      <c r="A1009" s="445" t="s">
        <v>1858</v>
      </c>
      <c r="B1009" s="311" t="s">
        <v>1859</v>
      </c>
      <c r="C1009" s="312"/>
      <c r="D1009" s="312"/>
      <c r="E1009" s="313" t="str">
        <f t="shared" si="49"/>
        <v/>
      </c>
      <c r="F1009" s="286" t="str">
        <f t="shared" si="50"/>
        <v>否</v>
      </c>
      <c r="G1009" s="167" t="str">
        <f t="shared" si="51"/>
        <v>款</v>
      </c>
    </row>
    <row r="1010" hidden="1" spans="1:7">
      <c r="A1010" s="446" t="s">
        <v>1860</v>
      </c>
      <c r="B1010" s="315" t="s">
        <v>139</v>
      </c>
      <c r="C1010" s="322"/>
      <c r="D1010" s="322"/>
      <c r="E1010" s="313" t="str">
        <f t="shared" si="49"/>
        <v/>
      </c>
      <c r="F1010" s="286" t="str">
        <f t="shared" si="50"/>
        <v>否</v>
      </c>
      <c r="G1010" s="167" t="str">
        <f t="shared" si="51"/>
        <v>项</v>
      </c>
    </row>
    <row r="1011" hidden="1" spans="1:7">
      <c r="A1011" s="446" t="s">
        <v>1861</v>
      </c>
      <c r="B1011" s="315" t="s">
        <v>141</v>
      </c>
      <c r="C1011" s="322">
        <v>0</v>
      </c>
      <c r="D1011" s="322">
        <v>0</v>
      </c>
      <c r="E1011" s="313" t="str">
        <f t="shared" si="49"/>
        <v/>
      </c>
      <c r="F1011" s="286" t="str">
        <f t="shared" si="50"/>
        <v>否</v>
      </c>
      <c r="G1011" s="167" t="str">
        <f t="shared" si="51"/>
        <v>项</v>
      </c>
    </row>
    <row r="1012" hidden="1" spans="1:7">
      <c r="A1012" s="446" t="s">
        <v>1862</v>
      </c>
      <c r="B1012" s="315" t="s">
        <v>143</v>
      </c>
      <c r="C1012" s="322">
        <v>0</v>
      </c>
      <c r="D1012" s="322">
        <v>0</v>
      </c>
      <c r="E1012" s="313" t="str">
        <f t="shared" si="49"/>
        <v/>
      </c>
      <c r="F1012" s="286" t="str">
        <f t="shared" si="50"/>
        <v>否</v>
      </c>
      <c r="G1012" s="167" t="str">
        <f t="shared" si="51"/>
        <v>项</v>
      </c>
    </row>
    <row r="1013" hidden="1" spans="1:7">
      <c r="A1013" s="446" t="s">
        <v>1863</v>
      </c>
      <c r="B1013" s="315" t="s">
        <v>1864</v>
      </c>
      <c r="C1013" s="322"/>
      <c r="D1013" s="322"/>
      <c r="E1013" s="313" t="str">
        <f t="shared" si="49"/>
        <v/>
      </c>
      <c r="F1013" s="286" t="str">
        <f t="shared" si="50"/>
        <v>否</v>
      </c>
      <c r="G1013" s="167" t="str">
        <f t="shared" si="51"/>
        <v>项</v>
      </c>
    </row>
    <row r="1014" hidden="1" spans="1:7">
      <c r="A1014" s="446" t="s">
        <v>1865</v>
      </c>
      <c r="B1014" s="315" t="s">
        <v>1866</v>
      </c>
      <c r="C1014" s="322">
        <v>0</v>
      </c>
      <c r="D1014" s="322">
        <v>0</v>
      </c>
      <c r="E1014" s="313" t="str">
        <f t="shared" si="49"/>
        <v/>
      </c>
      <c r="F1014" s="286" t="str">
        <f t="shared" si="50"/>
        <v>否</v>
      </c>
      <c r="G1014" s="167" t="str">
        <f t="shared" si="51"/>
        <v>项</v>
      </c>
    </row>
    <row r="1015" hidden="1" spans="1:7">
      <c r="A1015" s="446" t="s">
        <v>1867</v>
      </c>
      <c r="B1015" s="315" t="s">
        <v>1868</v>
      </c>
      <c r="C1015" s="322">
        <v>0</v>
      </c>
      <c r="D1015" s="322">
        <v>0</v>
      </c>
      <c r="E1015" s="313" t="str">
        <f t="shared" si="49"/>
        <v/>
      </c>
      <c r="F1015" s="286" t="str">
        <f t="shared" si="50"/>
        <v>否</v>
      </c>
      <c r="G1015" s="167" t="str">
        <f t="shared" si="51"/>
        <v>项</v>
      </c>
    </row>
    <row r="1016" hidden="1" spans="1:7">
      <c r="A1016" s="446" t="s">
        <v>1869</v>
      </c>
      <c r="B1016" s="315" t="s">
        <v>1870</v>
      </c>
      <c r="C1016" s="322"/>
      <c r="D1016" s="322"/>
      <c r="E1016" s="313" t="str">
        <f t="shared" si="49"/>
        <v/>
      </c>
      <c r="F1016" s="286" t="str">
        <f t="shared" si="50"/>
        <v>否</v>
      </c>
      <c r="G1016" s="167" t="str">
        <f t="shared" si="51"/>
        <v>项</v>
      </c>
    </row>
    <row r="1017" hidden="1" spans="1:7">
      <c r="A1017" s="446" t="s">
        <v>1871</v>
      </c>
      <c r="B1017" s="315" t="s">
        <v>1872</v>
      </c>
      <c r="C1017" s="322">
        <v>0</v>
      </c>
      <c r="D1017" s="322">
        <v>0</v>
      </c>
      <c r="E1017" s="313" t="str">
        <f t="shared" si="49"/>
        <v/>
      </c>
      <c r="F1017" s="286" t="str">
        <f t="shared" si="50"/>
        <v>否</v>
      </c>
      <c r="G1017" s="167" t="str">
        <f t="shared" si="51"/>
        <v>项</v>
      </c>
    </row>
    <row r="1018" hidden="1" spans="1:7">
      <c r="A1018" s="446" t="s">
        <v>1873</v>
      </c>
      <c r="B1018" s="315" t="s">
        <v>1874</v>
      </c>
      <c r="C1018" s="322"/>
      <c r="D1018" s="322"/>
      <c r="E1018" s="313" t="str">
        <f t="shared" si="49"/>
        <v/>
      </c>
      <c r="F1018" s="286" t="str">
        <f t="shared" si="50"/>
        <v>否</v>
      </c>
      <c r="G1018" s="167" t="str">
        <f t="shared" si="51"/>
        <v>项</v>
      </c>
    </row>
    <row r="1019" hidden="1" spans="1:7">
      <c r="A1019" s="445" t="s">
        <v>1875</v>
      </c>
      <c r="B1019" s="311" t="s">
        <v>1876</v>
      </c>
      <c r="C1019" s="312"/>
      <c r="D1019" s="312"/>
      <c r="E1019" s="313" t="str">
        <f t="shared" si="49"/>
        <v/>
      </c>
      <c r="F1019" s="286" t="str">
        <f t="shared" si="50"/>
        <v>否</v>
      </c>
      <c r="G1019" s="167" t="str">
        <f t="shared" si="51"/>
        <v>款</v>
      </c>
    </row>
    <row r="1020" hidden="1" spans="1:7">
      <c r="A1020" s="446" t="s">
        <v>1877</v>
      </c>
      <c r="B1020" s="315" t="s">
        <v>139</v>
      </c>
      <c r="C1020" s="322"/>
      <c r="D1020" s="322"/>
      <c r="E1020" s="313" t="str">
        <f t="shared" si="49"/>
        <v/>
      </c>
      <c r="F1020" s="286" t="str">
        <f t="shared" si="50"/>
        <v>否</v>
      </c>
      <c r="G1020" s="167" t="str">
        <f t="shared" si="51"/>
        <v>项</v>
      </c>
    </row>
    <row r="1021" hidden="1" spans="1:7">
      <c r="A1021" s="446" t="s">
        <v>1878</v>
      </c>
      <c r="B1021" s="315" t="s">
        <v>141</v>
      </c>
      <c r="C1021" s="322">
        <v>0</v>
      </c>
      <c r="D1021" s="322">
        <v>0</v>
      </c>
      <c r="E1021" s="313" t="str">
        <f t="shared" si="49"/>
        <v/>
      </c>
      <c r="F1021" s="286" t="str">
        <f t="shared" si="50"/>
        <v>否</v>
      </c>
      <c r="G1021" s="167" t="str">
        <f t="shared" si="51"/>
        <v>项</v>
      </c>
    </row>
    <row r="1022" hidden="1" spans="1:7">
      <c r="A1022" s="446" t="s">
        <v>1879</v>
      </c>
      <c r="B1022" s="315" t="s">
        <v>143</v>
      </c>
      <c r="C1022" s="322"/>
      <c r="D1022" s="322"/>
      <c r="E1022" s="313" t="str">
        <f t="shared" si="49"/>
        <v/>
      </c>
      <c r="F1022" s="286" t="str">
        <f t="shared" si="50"/>
        <v>否</v>
      </c>
      <c r="G1022" s="167" t="str">
        <f t="shared" si="51"/>
        <v>项</v>
      </c>
    </row>
    <row r="1023" hidden="1" spans="1:7">
      <c r="A1023" s="446" t="s">
        <v>1880</v>
      </c>
      <c r="B1023" s="315" t="s">
        <v>1881</v>
      </c>
      <c r="C1023" s="322"/>
      <c r="D1023" s="322"/>
      <c r="E1023" s="313" t="str">
        <f t="shared" si="49"/>
        <v/>
      </c>
      <c r="F1023" s="286" t="str">
        <f t="shared" si="50"/>
        <v>否</v>
      </c>
      <c r="G1023" s="167" t="str">
        <f t="shared" si="51"/>
        <v>项</v>
      </c>
    </row>
    <row r="1024" hidden="1" spans="1:7">
      <c r="A1024" s="446" t="s">
        <v>1882</v>
      </c>
      <c r="B1024" s="315" t="s">
        <v>1883</v>
      </c>
      <c r="C1024" s="322"/>
      <c r="D1024" s="322"/>
      <c r="E1024" s="313" t="str">
        <f t="shared" si="49"/>
        <v/>
      </c>
      <c r="F1024" s="286" t="str">
        <f t="shared" si="50"/>
        <v>否</v>
      </c>
      <c r="G1024" s="167" t="str">
        <f t="shared" si="51"/>
        <v>项</v>
      </c>
    </row>
    <row r="1025" hidden="1" spans="1:7">
      <c r="A1025" s="446" t="s">
        <v>1884</v>
      </c>
      <c r="B1025" s="315" t="s">
        <v>1885</v>
      </c>
      <c r="C1025" s="322">
        <v>0</v>
      </c>
      <c r="D1025" s="322">
        <v>0</v>
      </c>
      <c r="E1025" s="313" t="str">
        <f t="shared" si="49"/>
        <v/>
      </c>
      <c r="F1025" s="286" t="str">
        <f t="shared" si="50"/>
        <v>否</v>
      </c>
      <c r="G1025" s="167" t="str">
        <f t="shared" si="51"/>
        <v>项</v>
      </c>
    </row>
    <row r="1026" ht="37.5" hidden="1" spans="1:7">
      <c r="A1026" s="446" t="s">
        <v>1886</v>
      </c>
      <c r="B1026" s="315" t="s">
        <v>1887</v>
      </c>
      <c r="C1026" s="322"/>
      <c r="D1026" s="322"/>
      <c r="E1026" s="313" t="str">
        <f t="shared" si="49"/>
        <v/>
      </c>
      <c r="F1026" s="286" t="str">
        <f t="shared" si="50"/>
        <v>否</v>
      </c>
      <c r="G1026" s="167" t="str">
        <f t="shared" si="51"/>
        <v>项</v>
      </c>
    </row>
    <row r="1027" hidden="1" spans="1:7">
      <c r="A1027" s="446" t="s">
        <v>1888</v>
      </c>
      <c r="B1027" s="315" t="s">
        <v>1889</v>
      </c>
      <c r="C1027" s="322">
        <v>0</v>
      </c>
      <c r="D1027" s="322">
        <v>0</v>
      </c>
      <c r="E1027" s="313" t="str">
        <f t="shared" si="49"/>
        <v/>
      </c>
      <c r="F1027" s="286" t="str">
        <f t="shared" si="50"/>
        <v>否</v>
      </c>
      <c r="G1027" s="167" t="str">
        <f t="shared" si="51"/>
        <v>项</v>
      </c>
    </row>
    <row r="1028" hidden="1" spans="1:7">
      <c r="A1028" s="446" t="s">
        <v>1890</v>
      </c>
      <c r="B1028" s="315" t="s">
        <v>1891</v>
      </c>
      <c r="C1028" s="322">
        <v>0</v>
      </c>
      <c r="D1028" s="322">
        <v>0</v>
      </c>
      <c r="E1028" s="313" t="str">
        <f t="shared" ref="E1028:E1091" si="52">IF(C1028&gt;0,D1028/C1028-1,IF(C1028&lt;0,-(D1028/C1028-1),""))</f>
        <v/>
      </c>
      <c r="F1028" s="286" t="str">
        <f t="shared" ref="F1028:F1091" si="53">IF(LEN(A1028)=3,"是",IF(B1028&lt;&gt;"",IF(SUM(C1028:D1028)&lt;&gt;0,"是","否"),"是"))</f>
        <v>否</v>
      </c>
      <c r="G1028" s="167" t="str">
        <f t="shared" ref="G1028:G1091" si="54">IF(LEN(A1028)=3,"类",IF(LEN(A1028)=5,"款","项"))</f>
        <v>项</v>
      </c>
    </row>
    <row r="1029" hidden="1" spans="1:7">
      <c r="A1029" s="446" t="s">
        <v>1892</v>
      </c>
      <c r="B1029" s="315" t="s">
        <v>1893</v>
      </c>
      <c r="C1029" s="322">
        <v>0</v>
      </c>
      <c r="D1029" s="322">
        <v>0</v>
      </c>
      <c r="E1029" s="313" t="str">
        <f t="shared" si="52"/>
        <v/>
      </c>
      <c r="F1029" s="286" t="str">
        <f t="shared" si="53"/>
        <v>否</v>
      </c>
      <c r="G1029" s="167" t="str">
        <f t="shared" si="54"/>
        <v>项</v>
      </c>
    </row>
    <row r="1030" ht="37.5" hidden="1" spans="1:7">
      <c r="A1030" s="446" t="s">
        <v>1894</v>
      </c>
      <c r="B1030" s="315" t="s">
        <v>1895</v>
      </c>
      <c r="C1030" s="322">
        <v>0</v>
      </c>
      <c r="D1030" s="322">
        <v>0</v>
      </c>
      <c r="E1030" s="313" t="str">
        <f t="shared" si="52"/>
        <v/>
      </c>
      <c r="F1030" s="286" t="str">
        <f t="shared" si="53"/>
        <v>否</v>
      </c>
      <c r="G1030" s="167" t="str">
        <f t="shared" si="54"/>
        <v>项</v>
      </c>
    </row>
    <row r="1031" hidden="1" spans="1:7">
      <c r="A1031" s="446" t="s">
        <v>1896</v>
      </c>
      <c r="B1031" s="315" t="s">
        <v>1897</v>
      </c>
      <c r="C1031" s="322">
        <v>0</v>
      </c>
      <c r="D1031" s="322">
        <v>0</v>
      </c>
      <c r="E1031" s="313" t="str">
        <f t="shared" si="52"/>
        <v/>
      </c>
      <c r="F1031" s="286" t="str">
        <f t="shared" si="53"/>
        <v>否</v>
      </c>
      <c r="G1031" s="167" t="str">
        <f t="shared" si="54"/>
        <v>项</v>
      </c>
    </row>
    <row r="1032" hidden="1" spans="1:7">
      <c r="A1032" s="446" t="s">
        <v>1898</v>
      </c>
      <c r="B1032" s="315" t="s">
        <v>1899</v>
      </c>
      <c r="C1032" s="322">
        <v>0</v>
      </c>
      <c r="D1032" s="322">
        <v>0</v>
      </c>
      <c r="E1032" s="313" t="str">
        <f t="shared" si="52"/>
        <v/>
      </c>
      <c r="F1032" s="286" t="str">
        <f t="shared" si="53"/>
        <v>否</v>
      </c>
      <c r="G1032" s="167" t="str">
        <f t="shared" si="54"/>
        <v>项</v>
      </c>
    </row>
    <row r="1033" hidden="1" spans="1:7">
      <c r="A1033" s="446" t="s">
        <v>1900</v>
      </c>
      <c r="B1033" s="315" t="s">
        <v>1901</v>
      </c>
      <c r="C1033" s="322">
        <v>0</v>
      </c>
      <c r="D1033" s="322">
        <v>0</v>
      </c>
      <c r="E1033" s="313" t="str">
        <f t="shared" si="52"/>
        <v/>
      </c>
      <c r="F1033" s="286" t="str">
        <f t="shared" si="53"/>
        <v>否</v>
      </c>
      <c r="G1033" s="167" t="str">
        <f t="shared" si="54"/>
        <v>项</v>
      </c>
    </row>
    <row r="1034" hidden="1" spans="1:7">
      <c r="A1034" s="446" t="s">
        <v>1902</v>
      </c>
      <c r="B1034" s="315" t="s">
        <v>1903</v>
      </c>
      <c r="C1034" s="322"/>
      <c r="D1034" s="322"/>
      <c r="E1034" s="313" t="str">
        <f t="shared" si="52"/>
        <v/>
      </c>
      <c r="F1034" s="286" t="str">
        <f t="shared" si="53"/>
        <v>否</v>
      </c>
      <c r="G1034" s="167" t="str">
        <f t="shared" si="54"/>
        <v>项</v>
      </c>
    </row>
    <row r="1035" hidden="1" spans="1:7">
      <c r="A1035" s="445" t="s">
        <v>1904</v>
      </c>
      <c r="B1035" s="311" t="s">
        <v>1905</v>
      </c>
      <c r="C1035" s="312"/>
      <c r="D1035" s="312"/>
      <c r="E1035" s="313" t="str">
        <f t="shared" si="52"/>
        <v/>
      </c>
      <c r="F1035" s="286" t="str">
        <f t="shared" si="53"/>
        <v>否</v>
      </c>
      <c r="G1035" s="167" t="str">
        <f t="shared" si="54"/>
        <v>款</v>
      </c>
    </row>
    <row r="1036" hidden="1" spans="1:7">
      <c r="A1036" s="446" t="s">
        <v>1906</v>
      </c>
      <c r="B1036" s="315" t="s">
        <v>139</v>
      </c>
      <c r="C1036" s="322"/>
      <c r="D1036" s="322"/>
      <c r="E1036" s="313" t="str">
        <f t="shared" si="52"/>
        <v/>
      </c>
      <c r="F1036" s="286" t="str">
        <f t="shared" si="53"/>
        <v>否</v>
      </c>
      <c r="G1036" s="167" t="str">
        <f t="shared" si="54"/>
        <v>项</v>
      </c>
    </row>
    <row r="1037" hidden="1" spans="1:7">
      <c r="A1037" s="446" t="s">
        <v>1907</v>
      </c>
      <c r="B1037" s="315" t="s">
        <v>141</v>
      </c>
      <c r="C1037" s="322">
        <v>0</v>
      </c>
      <c r="D1037" s="322">
        <v>0</v>
      </c>
      <c r="E1037" s="313" t="str">
        <f t="shared" si="52"/>
        <v/>
      </c>
      <c r="F1037" s="286" t="str">
        <f t="shared" si="53"/>
        <v>否</v>
      </c>
      <c r="G1037" s="167" t="str">
        <f t="shared" si="54"/>
        <v>项</v>
      </c>
    </row>
    <row r="1038" hidden="1" spans="1:7">
      <c r="A1038" s="446" t="s">
        <v>1908</v>
      </c>
      <c r="B1038" s="315" t="s">
        <v>143</v>
      </c>
      <c r="C1038" s="322">
        <v>0</v>
      </c>
      <c r="D1038" s="322">
        <v>0</v>
      </c>
      <c r="E1038" s="313" t="str">
        <f t="shared" si="52"/>
        <v/>
      </c>
      <c r="F1038" s="286" t="str">
        <f t="shared" si="53"/>
        <v>否</v>
      </c>
      <c r="G1038" s="167" t="str">
        <f t="shared" si="54"/>
        <v>项</v>
      </c>
    </row>
    <row r="1039" hidden="1" spans="1:7">
      <c r="A1039" s="446" t="s">
        <v>1909</v>
      </c>
      <c r="B1039" s="315" t="s">
        <v>1910</v>
      </c>
      <c r="C1039" s="322">
        <v>0</v>
      </c>
      <c r="D1039" s="322">
        <v>0</v>
      </c>
      <c r="E1039" s="313" t="str">
        <f t="shared" si="52"/>
        <v/>
      </c>
      <c r="F1039" s="286" t="str">
        <f t="shared" si="53"/>
        <v>否</v>
      </c>
      <c r="G1039" s="167" t="str">
        <f t="shared" si="54"/>
        <v>项</v>
      </c>
    </row>
    <row r="1040" spans="1:7">
      <c r="A1040" s="445" t="s">
        <v>1911</v>
      </c>
      <c r="B1040" s="311" t="s">
        <v>1912</v>
      </c>
      <c r="C1040" s="312">
        <f>SUM(C1041:C1056)</f>
        <v>2093</v>
      </c>
      <c r="D1040" s="312">
        <f>SUM(D1041:D1056)</f>
        <v>2055</v>
      </c>
      <c r="E1040" s="313">
        <f t="shared" si="52"/>
        <v>-0.018</v>
      </c>
      <c r="F1040" s="286" t="str">
        <f t="shared" si="53"/>
        <v>是</v>
      </c>
      <c r="G1040" s="167" t="str">
        <f t="shared" si="54"/>
        <v>款</v>
      </c>
    </row>
    <row r="1041" spans="1:7">
      <c r="A1041" s="446" t="s">
        <v>1913</v>
      </c>
      <c r="B1041" s="315" t="s">
        <v>139</v>
      </c>
      <c r="C1041" s="447">
        <v>1118</v>
      </c>
      <c r="D1041" s="322"/>
      <c r="E1041" s="313">
        <f t="shared" si="52"/>
        <v>-1</v>
      </c>
      <c r="F1041" s="286" t="str">
        <f t="shared" si="53"/>
        <v>是</v>
      </c>
      <c r="G1041" s="167" t="str">
        <f t="shared" si="54"/>
        <v>项</v>
      </c>
    </row>
    <row r="1042" hidden="1" spans="1:7">
      <c r="A1042" s="446" t="s">
        <v>1914</v>
      </c>
      <c r="B1042" s="315" t="s">
        <v>141</v>
      </c>
      <c r="C1042" s="322">
        <v>0</v>
      </c>
      <c r="D1042" s="322">
        <v>0</v>
      </c>
      <c r="E1042" s="313" t="str">
        <f t="shared" si="52"/>
        <v/>
      </c>
      <c r="F1042" s="286" t="str">
        <f t="shared" si="53"/>
        <v>否</v>
      </c>
      <c r="G1042" s="167" t="str">
        <f t="shared" si="54"/>
        <v>项</v>
      </c>
    </row>
    <row r="1043" hidden="1" spans="1:7">
      <c r="A1043" s="446" t="s">
        <v>1915</v>
      </c>
      <c r="B1043" s="315" t="s">
        <v>143</v>
      </c>
      <c r="C1043" s="322"/>
      <c r="D1043" s="322"/>
      <c r="E1043" s="313" t="str">
        <f t="shared" si="52"/>
        <v/>
      </c>
      <c r="F1043" s="286" t="str">
        <f t="shared" si="53"/>
        <v>否</v>
      </c>
      <c r="G1043" s="167" t="str">
        <f t="shared" si="54"/>
        <v>项</v>
      </c>
    </row>
    <row r="1044" hidden="1" spans="1:7">
      <c r="A1044" s="446" t="s">
        <v>1916</v>
      </c>
      <c r="B1044" s="315" t="s">
        <v>1917</v>
      </c>
      <c r="C1044" s="322">
        <v>0</v>
      </c>
      <c r="D1044" s="322">
        <v>0</v>
      </c>
      <c r="E1044" s="313" t="str">
        <f t="shared" si="52"/>
        <v/>
      </c>
      <c r="F1044" s="286" t="str">
        <f t="shared" si="53"/>
        <v>否</v>
      </c>
      <c r="G1044" s="167" t="str">
        <f t="shared" si="54"/>
        <v>项</v>
      </c>
    </row>
    <row r="1045" hidden="1" spans="1:7">
      <c r="A1045" s="446" t="s">
        <v>1918</v>
      </c>
      <c r="B1045" s="315" t="s">
        <v>1919</v>
      </c>
      <c r="C1045" s="322">
        <v>0</v>
      </c>
      <c r="D1045" s="322">
        <v>0</v>
      </c>
      <c r="E1045" s="313" t="str">
        <f t="shared" si="52"/>
        <v/>
      </c>
      <c r="F1045" s="286" t="str">
        <f t="shared" si="53"/>
        <v>否</v>
      </c>
      <c r="G1045" s="167" t="str">
        <f t="shared" si="54"/>
        <v>项</v>
      </c>
    </row>
    <row r="1046" hidden="1" spans="1:7">
      <c r="A1046" s="446">
        <v>2150507</v>
      </c>
      <c r="B1046" s="315" t="s">
        <v>1920</v>
      </c>
      <c r="C1046" s="322"/>
      <c r="D1046" s="322">
        <v>355</v>
      </c>
      <c r="E1046" s="313" t="str">
        <f t="shared" si="52"/>
        <v/>
      </c>
      <c r="F1046" s="286" t="str">
        <f t="shared" si="53"/>
        <v>是</v>
      </c>
      <c r="G1046" s="167" t="str">
        <f t="shared" si="54"/>
        <v>项</v>
      </c>
    </row>
    <row r="1047" hidden="1" spans="1:7">
      <c r="A1047" s="446" t="s">
        <v>1921</v>
      </c>
      <c r="B1047" s="315" t="s">
        <v>1922</v>
      </c>
      <c r="C1047" s="322"/>
      <c r="D1047" s="322"/>
      <c r="E1047" s="313" t="str">
        <f t="shared" si="52"/>
        <v/>
      </c>
      <c r="F1047" s="286" t="str">
        <f t="shared" si="53"/>
        <v>否</v>
      </c>
      <c r="G1047" s="167" t="str">
        <f t="shared" si="54"/>
        <v>项</v>
      </c>
    </row>
    <row r="1048" ht="37.5" hidden="1" spans="1:7">
      <c r="A1048" s="446" t="s">
        <v>1923</v>
      </c>
      <c r="B1048" s="315" t="s">
        <v>1924</v>
      </c>
      <c r="C1048" s="322">
        <v>0</v>
      </c>
      <c r="D1048" s="322">
        <v>0</v>
      </c>
      <c r="E1048" s="313" t="str">
        <f t="shared" si="52"/>
        <v/>
      </c>
      <c r="F1048" s="286" t="str">
        <f t="shared" si="53"/>
        <v>否</v>
      </c>
      <c r="G1048" s="167" t="str">
        <f t="shared" si="54"/>
        <v>项</v>
      </c>
    </row>
    <row r="1049" hidden="1" spans="1:7">
      <c r="A1049" s="446" t="s">
        <v>1925</v>
      </c>
      <c r="B1049" s="315" t="s">
        <v>1926</v>
      </c>
      <c r="C1049" s="322"/>
      <c r="D1049" s="322"/>
      <c r="E1049" s="313" t="str">
        <f t="shared" si="52"/>
        <v/>
      </c>
      <c r="F1049" s="286" t="str">
        <f t="shared" si="53"/>
        <v>否</v>
      </c>
      <c r="G1049" s="167" t="str">
        <f t="shared" si="54"/>
        <v>项</v>
      </c>
    </row>
    <row r="1050" hidden="1" spans="1:7">
      <c r="A1050" s="446" t="s">
        <v>1927</v>
      </c>
      <c r="B1050" s="315" t="s">
        <v>1928</v>
      </c>
      <c r="C1050" s="322"/>
      <c r="D1050" s="322"/>
      <c r="E1050" s="313" t="str">
        <f t="shared" si="52"/>
        <v/>
      </c>
      <c r="F1050" s="286" t="str">
        <f t="shared" si="53"/>
        <v>否</v>
      </c>
      <c r="G1050" s="167" t="str">
        <f t="shared" si="54"/>
        <v>项</v>
      </c>
    </row>
    <row r="1051" hidden="1" spans="1:7">
      <c r="A1051" s="446" t="s">
        <v>1929</v>
      </c>
      <c r="B1051" s="315" t="s">
        <v>1802</v>
      </c>
      <c r="C1051" s="322">
        <v>0</v>
      </c>
      <c r="D1051" s="322">
        <v>0</v>
      </c>
      <c r="E1051" s="313" t="str">
        <f t="shared" si="52"/>
        <v/>
      </c>
      <c r="F1051" s="286" t="str">
        <f t="shared" si="53"/>
        <v>否</v>
      </c>
      <c r="G1051" s="167" t="str">
        <f t="shared" si="54"/>
        <v>项</v>
      </c>
    </row>
    <row r="1052" hidden="1" spans="1:7">
      <c r="A1052" s="446" t="s">
        <v>1930</v>
      </c>
      <c r="B1052" s="315" t="s">
        <v>1931</v>
      </c>
      <c r="C1052" s="322">
        <v>0</v>
      </c>
      <c r="D1052" s="322">
        <v>0</v>
      </c>
      <c r="E1052" s="313" t="str">
        <f t="shared" si="52"/>
        <v/>
      </c>
      <c r="F1052" s="286" t="str">
        <f t="shared" si="53"/>
        <v>否</v>
      </c>
      <c r="G1052" s="167" t="str">
        <f t="shared" si="54"/>
        <v>项</v>
      </c>
    </row>
    <row r="1053" spans="1:7">
      <c r="A1053" s="450">
        <v>2150516</v>
      </c>
      <c r="B1053" s="458" t="s">
        <v>1932</v>
      </c>
      <c r="C1053" s="447">
        <v>334</v>
      </c>
      <c r="D1053" s="322">
        <v>0</v>
      </c>
      <c r="E1053" s="313">
        <f t="shared" si="52"/>
        <v>-1</v>
      </c>
      <c r="F1053" s="286" t="str">
        <f t="shared" si="53"/>
        <v>是</v>
      </c>
      <c r="G1053" s="167" t="str">
        <f t="shared" si="54"/>
        <v>项</v>
      </c>
    </row>
    <row r="1054" spans="1:7">
      <c r="A1054" s="450">
        <v>2150517</v>
      </c>
      <c r="B1054" s="458" t="s">
        <v>1933</v>
      </c>
      <c r="C1054" s="447">
        <v>641</v>
      </c>
      <c r="D1054" s="322">
        <v>1700</v>
      </c>
      <c r="E1054" s="313">
        <f t="shared" si="52"/>
        <v>1.652</v>
      </c>
      <c r="F1054" s="286" t="str">
        <f t="shared" si="53"/>
        <v>是</v>
      </c>
      <c r="G1054" s="167" t="str">
        <f t="shared" si="54"/>
        <v>项</v>
      </c>
    </row>
    <row r="1055" hidden="1" spans="1:7">
      <c r="A1055" s="450">
        <v>2150550</v>
      </c>
      <c r="B1055" s="458" t="s">
        <v>157</v>
      </c>
      <c r="C1055" s="322">
        <v>0</v>
      </c>
      <c r="D1055" s="322">
        <v>0</v>
      </c>
      <c r="E1055" s="313" t="str">
        <f t="shared" si="52"/>
        <v/>
      </c>
      <c r="F1055" s="286" t="str">
        <f t="shared" si="53"/>
        <v>否</v>
      </c>
      <c r="G1055" s="167" t="str">
        <f t="shared" si="54"/>
        <v>项</v>
      </c>
    </row>
    <row r="1056" hidden="1" spans="1:7">
      <c r="A1056" s="446" t="s">
        <v>1934</v>
      </c>
      <c r="B1056" s="315" t="s">
        <v>1935</v>
      </c>
      <c r="C1056" s="322"/>
      <c r="D1056" s="322"/>
      <c r="E1056" s="313" t="str">
        <f t="shared" si="52"/>
        <v/>
      </c>
      <c r="F1056" s="286" t="str">
        <f t="shared" si="53"/>
        <v>否</v>
      </c>
      <c r="G1056" s="167" t="str">
        <f t="shared" si="54"/>
        <v>项</v>
      </c>
    </row>
    <row r="1057" hidden="1" spans="1:7">
      <c r="A1057" s="445" t="s">
        <v>1936</v>
      </c>
      <c r="B1057" s="311" t="s">
        <v>1937</v>
      </c>
      <c r="C1057" s="312"/>
      <c r="D1057" s="312"/>
      <c r="E1057" s="313" t="str">
        <f t="shared" si="52"/>
        <v/>
      </c>
      <c r="F1057" s="286" t="str">
        <f t="shared" si="53"/>
        <v>否</v>
      </c>
      <c r="G1057" s="167" t="str">
        <f t="shared" si="54"/>
        <v>款</v>
      </c>
    </row>
    <row r="1058" hidden="1" spans="1:7">
      <c r="A1058" s="446" t="s">
        <v>1938</v>
      </c>
      <c r="B1058" s="315" t="s">
        <v>139</v>
      </c>
      <c r="C1058" s="322"/>
      <c r="D1058" s="322"/>
      <c r="E1058" s="313" t="str">
        <f t="shared" si="52"/>
        <v/>
      </c>
      <c r="F1058" s="286" t="str">
        <f t="shared" si="53"/>
        <v>否</v>
      </c>
      <c r="G1058" s="167" t="str">
        <f t="shared" si="54"/>
        <v>项</v>
      </c>
    </row>
    <row r="1059" hidden="1" spans="1:7">
      <c r="A1059" s="446" t="s">
        <v>1939</v>
      </c>
      <c r="B1059" s="315" t="s">
        <v>141</v>
      </c>
      <c r="C1059" s="322">
        <v>0</v>
      </c>
      <c r="D1059" s="322">
        <v>0</v>
      </c>
      <c r="E1059" s="313" t="str">
        <f t="shared" si="52"/>
        <v/>
      </c>
      <c r="F1059" s="286" t="str">
        <f t="shared" si="53"/>
        <v>否</v>
      </c>
      <c r="G1059" s="167" t="str">
        <f t="shared" si="54"/>
        <v>项</v>
      </c>
    </row>
    <row r="1060" hidden="1" spans="1:7">
      <c r="A1060" s="446" t="s">
        <v>1940</v>
      </c>
      <c r="B1060" s="315" t="s">
        <v>143</v>
      </c>
      <c r="C1060" s="322">
        <v>0</v>
      </c>
      <c r="D1060" s="322">
        <v>0</v>
      </c>
      <c r="E1060" s="313" t="str">
        <f t="shared" si="52"/>
        <v/>
      </c>
      <c r="F1060" s="286" t="str">
        <f t="shared" si="53"/>
        <v>否</v>
      </c>
      <c r="G1060" s="167" t="str">
        <f t="shared" si="54"/>
        <v>项</v>
      </c>
    </row>
    <row r="1061" hidden="1" spans="1:7">
      <c r="A1061" s="446" t="s">
        <v>1941</v>
      </c>
      <c r="B1061" s="315" t="s">
        <v>1942</v>
      </c>
      <c r="C1061" s="322">
        <v>0</v>
      </c>
      <c r="D1061" s="322">
        <v>0</v>
      </c>
      <c r="E1061" s="313" t="str">
        <f t="shared" si="52"/>
        <v/>
      </c>
      <c r="F1061" s="286" t="str">
        <f t="shared" si="53"/>
        <v>否</v>
      </c>
      <c r="G1061" s="167" t="str">
        <f t="shared" si="54"/>
        <v>项</v>
      </c>
    </row>
    <row r="1062" hidden="1" spans="1:7">
      <c r="A1062" s="446" t="s">
        <v>1943</v>
      </c>
      <c r="B1062" s="315" t="s">
        <v>1944</v>
      </c>
      <c r="C1062" s="322">
        <v>0</v>
      </c>
      <c r="D1062" s="322">
        <v>0</v>
      </c>
      <c r="E1062" s="313" t="str">
        <f t="shared" si="52"/>
        <v/>
      </c>
      <c r="F1062" s="286" t="str">
        <f t="shared" si="53"/>
        <v>否</v>
      </c>
      <c r="G1062" s="167" t="str">
        <f t="shared" si="54"/>
        <v>项</v>
      </c>
    </row>
    <row r="1063" hidden="1" spans="1:7">
      <c r="A1063" s="446" t="s">
        <v>1945</v>
      </c>
      <c r="B1063" s="315" t="s">
        <v>1946</v>
      </c>
      <c r="C1063" s="322"/>
      <c r="D1063" s="322"/>
      <c r="E1063" s="313" t="str">
        <f t="shared" si="52"/>
        <v/>
      </c>
      <c r="F1063" s="286" t="str">
        <f t="shared" si="53"/>
        <v>否</v>
      </c>
      <c r="G1063" s="167" t="str">
        <f t="shared" si="54"/>
        <v>项</v>
      </c>
    </row>
    <row r="1064" spans="1:7">
      <c r="A1064" s="445" t="s">
        <v>1947</v>
      </c>
      <c r="B1064" s="311" t="s">
        <v>1948</v>
      </c>
      <c r="C1064" s="312">
        <f>SUM(C1065:C1071)</f>
        <v>635</v>
      </c>
      <c r="D1064" s="312">
        <f>SUM(D1065:D1071)</f>
        <v>20</v>
      </c>
      <c r="E1064" s="313">
        <f t="shared" si="52"/>
        <v>-0.969</v>
      </c>
      <c r="F1064" s="286" t="str">
        <f t="shared" si="53"/>
        <v>是</v>
      </c>
      <c r="G1064" s="167" t="str">
        <f t="shared" si="54"/>
        <v>款</v>
      </c>
    </row>
    <row r="1065" hidden="1" spans="1:7">
      <c r="A1065" s="446" t="s">
        <v>1949</v>
      </c>
      <c r="B1065" s="315" t="s">
        <v>139</v>
      </c>
      <c r="C1065" s="322">
        <v>0</v>
      </c>
      <c r="D1065" s="322">
        <v>0</v>
      </c>
      <c r="E1065" s="313" t="str">
        <f t="shared" si="52"/>
        <v/>
      </c>
      <c r="F1065" s="286" t="str">
        <f t="shared" si="53"/>
        <v>否</v>
      </c>
      <c r="G1065" s="167" t="str">
        <f t="shared" si="54"/>
        <v>项</v>
      </c>
    </row>
    <row r="1066" hidden="1" spans="1:7">
      <c r="A1066" s="446" t="s">
        <v>1950</v>
      </c>
      <c r="B1066" s="315" t="s">
        <v>141</v>
      </c>
      <c r="C1066" s="322">
        <v>0</v>
      </c>
      <c r="D1066" s="322">
        <v>20</v>
      </c>
      <c r="E1066" s="313" t="str">
        <f t="shared" si="52"/>
        <v/>
      </c>
      <c r="F1066" s="286" t="str">
        <f t="shared" si="53"/>
        <v>是</v>
      </c>
      <c r="G1066" s="167" t="str">
        <f t="shared" si="54"/>
        <v>项</v>
      </c>
    </row>
    <row r="1067" hidden="1" spans="1:7">
      <c r="A1067" s="446" t="s">
        <v>1951</v>
      </c>
      <c r="B1067" s="315" t="s">
        <v>143</v>
      </c>
      <c r="C1067" s="322">
        <v>0</v>
      </c>
      <c r="D1067" s="322">
        <v>0</v>
      </c>
      <c r="E1067" s="313" t="str">
        <f t="shared" si="52"/>
        <v/>
      </c>
      <c r="F1067" s="286" t="str">
        <f t="shared" si="53"/>
        <v>否</v>
      </c>
      <c r="G1067" s="167" t="str">
        <f t="shared" si="54"/>
        <v>项</v>
      </c>
    </row>
    <row r="1068" hidden="1" spans="1:7">
      <c r="A1068" s="446" t="s">
        <v>1952</v>
      </c>
      <c r="B1068" s="315" t="s">
        <v>1953</v>
      </c>
      <c r="C1068" s="322">
        <v>0</v>
      </c>
      <c r="D1068" s="322">
        <v>0</v>
      </c>
      <c r="E1068" s="313" t="str">
        <f t="shared" si="52"/>
        <v/>
      </c>
      <c r="F1068" s="286" t="str">
        <f t="shared" si="53"/>
        <v>否</v>
      </c>
      <c r="G1068" s="167" t="str">
        <f t="shared" si="54"/>
        <v>项</v>
      </c>
    </row>
    <row r="1069" spans="1:7">
      <c r="A1069" s="446" t="s">
        <v>1954</v>
      </c>
      <c r="B1069" s="315" t="s">
        <v>1955</v>
      </c>
      <c r="C1069" s="447">
        <v>635</v>
      </c>
      <c r="D1069" s="322"/>
      <c r="E1069" s="313">
        <f t="shared" si="52"/>
        <v>-1</v>
      </c>
      <c r="F1069" s="286" t="str">
        <f t="shared" si="53"/>
        <v>是</v>
      </c>
      <c r="G1069" s="167" t="str">
        <f t="shared" si="54"/>
        <v>项</v>
      </c>
    </row>
    <row r="1070" hidden="1" spans="1:7">
      <c r="A1070" s="450">
        <v>2150806</v>
      </c>
      <c r="B1070" s="455" t="s">
        <v>1956</v>
      </c>
      <c r="C1070" s="322">
        <v>0</v>
      </c>
      <c r="D1070" s="322">
        <v>0</v>
      </c>
      <c r="E1070" s="313" t="str">
        <f t="shared" si="52"/>
        <v/>
      </c>
      <c r="F1070" s="286" t="str">
        <f t="shared" si="53"/>
        <v>否</v>
      </c>
      <c r="G1070" s="167" t="str">
        <f t="shared" si="54"/>
        <v>项</v>
      </c>
    </row>
    <row r="1071" ht="37.5" hidden="1" spans="1:7">
      <c r="A1071" s="446" t="s">
        <v>1957</v>
      </c>
      <c r="B1071" s="315" t="s">
        <v>1958</v>
      </c>
      <c r="C1071" s="322"/>
      <c r="D1071" s="322"/>
      <c r="E1071" s="313" t="str">
        <f t="shared" si="52"/>
        <v/>
      </c>
      <c r="F1071" s="286" t="str">
        <f t="shared" si="53"/>
        <v>否</v>
      </c>
      <c r="G1071" s="167" t="str">
        <f t="shared" si="54"/>
        <v>项</v>
      </c>
    </row>
    <row r="1072" hidden="1" spans="1:7">
      <c r="A1072" s="445" t="s">
        <v>1959</v>
      </c>
      <c r="B1072" s="311" t="s">
        <v>1960</v>
      </c>
      <c r="C1072" s="312"/>
      <c r="D1072" s="312"/>
      <c r="E1072" s="313" t="str">
        <f t="shared" si="52"/>
        <v/>
      </c>
      <c r="F1072" s="286" t="str">
        <f t="shared" si="53"/>
        <v>否</v>
      </c>
      <c r="G1072" s="167" t="str">
        <f t="shared" si="54"/>
        <v>款</v>
      </c>
    </row>
    <row r="1073" hidden="1" spans="1:7">
      <c r="A1073" s="446" t="s">
        <v>1961</v>
      </c>
      <c r="B1073" s="315" t="s">
        <v>1962</v>
      </c>
      <c r="C1073" s="322">
        <v>0</v>
      </c>
      <c r="D1073" s="322">
        <v>0</v>
      </c>
      <c r="E1073" s="313" t="str">
        <f t="shared" si="52"/>
        <v/>
      </c>
      <c r="F1073" s="286" t="str">
        <f t="shared" si="53"/>
        <v>否</v>
      </c>
      <c r="G1073" s="167" t="str">
        <f t="shared" si="54"/>
        <v>项</v>
      </c>
    </row>
    <row r="1074" hidden="1" spans="1:7">
      <c r="A1074" s="446" t="s">
        <v>1963</v>
      </c>
      <c r="B1074" s="315" t="s">
        <v>1964</v>
      </c>
      <c r="C1074" s="322">
        <v>0</v>
      </c>
      <c r="D1074" s="322">
        <v>0</v>
      </c>
      <c r="E1074" s="313" t="str">
        <f t="shared" si="52"/>
        <v/>
      </c>
      <c r="F1074" s="286" t="str">
        <f t="shared" si="53"/>
        <v>否</v>
      </c>
      <c r="G1074" s="167" t="str">
        <f t="shared" si="54"/>
        <v>项</v>
      </c>
    </row>
    <row r="1075" hidden="1" spans="1:7">
      <c r="A1075" s="446" t="s">
        <v>1965</v>
      </c>
      <c r="B1075" s="315" t="s">
        <v>1966</v>
      </c>
      <c r="C1075" s="322">
        <v>0</v>
      </c>
      <c r="D1075" s="322">
        <v>0</v>
      </c>
      <c r="E1075" s="313" t="str">
        <f t="shared" si="52"/>
        <v/>
      </c>
      <c r="F1075" s="286" t="str">
        <f t="shared" si="53"/>
        <v>否</v>
      </c>
      <c r="G1075" s="167" t="str">
        <f t="shared" si="54"/>
        <v>项</v>
      </c>
    </row>
    <row r="1076" ht="37.5" hidden="1" spans="1:7">
      <c r="A1076" s="446" t="s">
        <v>1967</v>
      </c>
      <c r="B1076" s="315" t="s">
        <v>1968</v>
      </c>
      <c r="C1076" s="322">
        <v>0</v>
      </c>
      <c r="D1076" s="322">
        <v>0</v>
      </c>
      <c r="E1076" s="313" t="str">
        <f t="shared" si="52"/>
        <v/>
      </c>
      <c r="F1076" s="286" t="str">
        <f t="shared" si="53"/>
        <v>否</v>
      </c>
      <c r="G1076" s="167" t="str">
        <f t="shared" si="54"/>
        <v>项</v>
      </c>
    </row>
    <row r="1077" hidden="1" spans="1:7">
      <c r="A1077" s="446" t="s">
        <v>1969</v>
      </c>
      <c r="B1077" s="315" t="s">
        <v>1970</v>
      </c>
      <c r="C1077" s="322"/>
      <c r="D1077" s="322"/>
      <c r="E1077" s="313" t="str">
        <f t="shared" si="52"/>
        <v/>
      </c>
      <c r="F1077" s="286" t="str">
        <f t="shared" si="53"/>
        <v>否</v>
      </c>
      <c r="G1077" s="167" t="str">
        <f t="shared" si="54"/>
        <v>项</v>
      </c>
    </row>
    <row r="1078" spans="1:7">
      <c r="A1078" s="445" t="s">
        <v>97</v>
      </c>
      <c r="B1078" s="311" t="s">
        <v>98</v>
      </c>
      <c r="C1078" s="312">
        <f>C1079+C1089+C1095</f>
        <v>3976</v>
      </c>
      <c r="D1078" s="312">
        <f>D1079+D1089+D1095</f>
        <v>1048</v>
      </c>
      <c r="E1078" s="313">
        <f t="shared" si="52"/>
        <v>-0.736</v>
      </c>
      <c r="F1078" s="286" t="str">
        <f t="shared" si="53"/>
        <v>是</v>
      </c>
      <c r="G1078" s="167" t="str">
        <f t="shared" si="54"/>
        <v>类</v>
      </c>
    </row>
    <row r="1079" spans="1:7">
      <c r="A1079" s="445" t="s">
        <v>1971</v>
      </c>
      <c r="B1079" s="311" t="s">
        <v>1972</v>
      </c>
      <c r="C1079" s="312">
        <f>SUM(C1080:C1088)</f>
        <v>934</v>
      </c>
      <c r="D1079" s="312">
        <f>SUM(D1080:D1088)</f>
        <v>358</v>
      </c>
      <c r="E1079" s="313">
        <f t="shared" si="52"/>
        <v>-0.617</v>
      </c>
      <c r="F1079" s="286" t="str">
        <f t="shared" si="53"/>
        <v>是</v>
      </c>
      <c r="G1079" s="167" t="str">
        <f t="shared" si="54"/>
        <v>款</v>
      </c>
    </row>
    <row r="1080" spans="1:7">
      <c r="A1080" s="446" t="s">
        <v>1973</v>
      </c>
      <c r="B1080" s="315" t="s">
        <v>139</v>
      </c>
      <c r="C1080" s="447">
        <v>135</v>
      </c>
      <c r="D1080" s="447">
        <v>135</v>
      </c>
      <c r="E1080" s="313">
        <f t="shared" si="52"/>
        <v>0</v>
      </c>
      <c r="F1080" s="286" t="str">
        <f t="shared" si="53"/>
        <v>是</v>
      </c>
      <c r="G1080" s="167" t="str">
        <f t="shared" si="54"/>
        <v>项</v>
      </c>
    </row>
    <row r="1081" spans="1:7">
      <c r="A1081" s="446" t="s">
        <v>1974</v>
      </c>
      <c r="B1081" s="315" t="s">
        <v>141</v>
      </c>
      <c r="C1081" s="447">
        <v>3</v>
      </c>
      <c r="D1081" s="447">
        <v>5</v>
      </c>
      <c r="E1081" s="313">
        <f t="shared" si="52"/>
        <v>0.667</v>
      </c>
      <c r="F1081" s="286" t="str">
        <f t="shared" si="53"/>
        <v>是</v>
      </c>
      <c r="G1081" s="167" t="str">
        <f t="shared" si="54"/>
        <v>项</v>
      </c>
    </row>
    <row r="1082" hidden="1" spans="1:7">
      <c r="A1082" s="446" t="s">
        <v>1975</v>
      </c>
      <c r="B1082" s="315" t="s">
        <v>143</v>
      </c>
      <c r="C1082" s="447">
        <v>0</v>
      </c>
      <c r="D1082" s="447">
        <v>0</v>
      </c>
      <c r="E1082" s="313" t="str">
        <f t="shared" si="52"/>
        <v/>
      </c>
      <c r="F1082" s="286" t="str">
        <f t="shared" si="53"/>
        <v>否</v>
      </c>
      <c r="G1082" s="167" t="str">
        <f t="shared" si="54"/>
        <v>项</v>
      </c>
    </row>
    <row r="1083" hidden="1" spans="1:7">
      <c r="A1083" s="446" t="s">
        <v>1976</v>
      </c>
      <c r="B1083" s="315" t="s">
        <v>1977</v>
      </c>
      <c r="C1083" s="447">
        <v>0</v>
      </c>
      <c r="D1083" s="447">
        <v>0</v>
      </c>
      <c r="E1083" s="313" t="str">
        <f t="shared" si="52"/>
        <v/>
      </c>
      <c r="F1083" s="286" t="str">
        <f t="shared" si="53"/>
        <v>否</v>
      </c>
      <c r="G1083" s="167" t="str">
        <f t="shared" si="54"/>
        <v>项</v>
      </c>
    </row>
    <row r="1084" hidden="1" spans="1:7">
      <c r="A1084" s="446" t="s">
        <v>1978</v>
      </c>
      <c r="B1084" s="315" t="s">
        <v>1979</v>
      </c>
      <c r="C1084" s="447">
        <v>0</v>
      </c>
      <c r="D1084" s="447">
        <v>0</v>
      </c>
      <c r="E1084" s="313" t="str">
        <f t="shared" si="52"/>
        <v/>
      </c>
      <c r="F1084" s="286" t="str">
        <f t="shared" si="53"/>
        <v>否</v>
      </c>
      <c r="G1084" s="167" t="str">
        <f t="shared" si="54"/>
        <v>项</v>
      </c>
    </row>
    <row r="1085" hidden="1" spans="1:7">
      <c r="A1085" s="446" t="s">
        <v>1980</v>
      </c>
      <c r="B1085" s="315" t="s">
        <v>1981</v>
      </c>
      <c r="C1085" s="447">
        <v>0</v>
      </c>
      <c r="D1085" s="447">
        <v>0</v>
      </c>
      <c r="E1085" s="313" t="str">
        <f t="shared" si="52"/>
        <v/>
      </c>
      <c r="F1085" s="286" t="str">
        <f t="shared" si="53"/>
        <v>否</v>
      </c>
      <c r="G1085" s="167" t="str">
        <f t="shared" si="54"/>
        <v>项</v>
      </c>
    </row>
    <row r="1086" hidden="1" spans="1:7">
      <c r="A1086" s="446" t="s">
        <v>1982</v>
      </c>
      <c r="B1086" s="315" t="s">
        <v>1983</v>
      </c>
      <c r="C1086" s="447">
        <v>0</v>
      </c>
      <c r="D1086" s="447">
        <v>0</v>
      </c>
      <c r="E1086" s="313" t="str">
        <f t="shared" si="52"/>
        <v/>
      </c>
      <c r="F1086" s="286" t="str">
        <f t="shared" si="53"/>
        <v>否</v>
      </c>
      <c r="G1086" s="167" t="str">
        <f t="shared" si="54"/>
        <v>项</v>
      </c>
    </row>
    <row r="1087" hidden="1" spans="1:7">
      <c r="A1087" s="446" t="s">
        <v>1984</v>
      </c>
      <c r="B1087" s="315" t="s">
        <v>157</v>
      </c>
      <c r="C1087" s="447">
        <v>0</v>
      </c>
      <c r="D1087" s="447">
        <v>0</v>
      </c>
      <c r="E1087" s="313" t="str">
        <f t="shared" si="52"/>
        <v/>
      </c>
      <c r="F1087" s="286" t="str">
        <f t="shared" si="53"/>
        <v>否</v>
      </c>
      <c r="G1087" s="167" t="str">
        <f t="shared" si="54"/>
        <v>项</v>
      </c>
    </row>
    <row r="1088" spans="1:7">
      <c r="A1088" s="446" t="s">
        <v>1985</v>
      </c>
      <c r="B1088" s="315" t="s">
        <v>1986</v>
      </c>
      <c r="C1088" s="447">
        <v>796</v>
      </c>
      <c r="D1088" s="447">
        <v>218</v>
      </c>
      <c r="E1088" s="313">
        <f t="shared" si="52"/>
        <v>-0.726</v>
      </c>
      <c r="F1088" s="286" t="str">
        <f t="shared" si="53"/>
        <v>是</v>
      </c>
      <c r="G1088" s="167" t="str">
        <f t="shared" si="54"/>
        <v>项</v>
      </c>
    </row>
    <row r="1089" spans="1:7">
      <c r="A1089" s="445" t="s">
        <v>1987</v>
      </c>
      <c r="B1089" s="311" t="s">
        <v>1988</v>
      </c>
      <c r="C1089" s="312">
        <f>SUM(C1090:C1094)</f>
        <v>2551</v>
      </c>
      <c r="D1089" s="312">
        <f>SUM(D1090:D1094)</f>
        <v>610</v>
      </c>
      <c r="E1089" s="313">
        <f t="shared" si="52"/>
        <v>-0.761</v>
      </c>
      <c r="F1089" s="286" t="str">
        <f t="shared" si="53"/>
        <v>是</v>
      </c>
      <c r="G1089" s="167" t="str">
        <f t="shared" si="54"/>
        <v>款</v>
      </c>
    </row>
    <row r="1090" hidden="1" spans="1:7">
      <c r="A1090" s="446" t="s">
        <v>1989</v>
      </c>
      <c r="B1090" s="315" t="s">
        <v>139</v>
      </c>
      <c r="C1090" s="447">
        <v>0</v>
      </c>
      <c r="D1090" s="447">
        <v>0</v>
      </c>
      <c r="E1090" s="313" t="str">
        <f t="shared" si="52"/>
        <v/>
      </c>
      <c r="F1090" s="286" t="str">
        <f t="shared" si="53"/>
        <v>否</v>
      </c>
      <c r="G1090" s="167" t="str">
        <f t="shared" si="54"/>
        <v>项</v>
      </c>
    </row>
    <row r="1091" hidden="1" spans="1:7">
      <c r="A1091" s="446" t="s">
        <v>1990</v>
      </c>
      <c r="B1091" s="315" t="s">
        <v>141</v>
      </c>
      <c r="C1091" s="447">
        <v>0</v>
      </c>
      <c r="D1091" s="447">
        <v>0</v>
      </c>
      <c r="E1091" s="313" t="str">
        <f t="shared" si="52"/>
        <v/>
      </c>
      <c r="F1091" s="286" t="str">
        <f t="shared" si="53"/>
        <v>否</v>
      </c>
      <c r="G1091" s="167" t="str">
        <f t="shared" si="54"/>
        <v>项</v>
      </c>
    </row>
    <row r="1092" hidden="1" spans="1:7">
      <c r="A1092" s="446" t="s">
        <v>1991</v>
      </c>
      <c r="B1092" s="315" t="s">
        <v>143</v>
      </c>
      <c r="C1092" s="447">
        <v>0</v>
      </c>
      <c r="D1092" s="447">
        <v>0</v>
      </c>
      <c r="E1092" s="313" t="str">
        <f t="shared" ref="E1092:E1155" si="55">IF(C1092&gt;0,D1092/C1092-1,IF(C1092&lt;0,-(D1092/C1092-1),""))</f>
        <v/>
      </c>
      <c r="F1092" s="286" t="str">
        <f t="shared" ref="F1092:F1155" si="56">IF(LEN(A1092)=3,"是",IF(B1092&lt;&gt;"",IF(SUM(C1092:D1092)&lt;&gt;0,"是","否"),"是"))</f>
        <v>否</v>
      </c>
      <c r="G1092" s="167" t="str">
        <f t="shared" ref="G1092:G1155" si="57">IF(LEN(A1092)=3,"类",IF(LEN(A1092)=5,"款","项"))</f>
        <v>项</v>
      </c>
    </row>
    <row r="1093" hidden="1" spans="1:7">
      <c r="A1093" s="446" t="s">
        <v>1992</v>
      </c>
      <c r="B1093" s="315" t="s">
        <v>1993</v>
      </c>
      <c r="C1093" s="447">
        <v>0</v>
      </c>
      <c r="D1093" s="447">
        <v>0</v>
      </c>
      <c r="E1093" s="313" t="str">
        <f t="shared" si="55"/>
        <v/>
      </c>
      <c r="F1093" s="286" t="str">
        <f t="shared" si="56"/>
        <v>否</v>
      </c>
      <c r="G1093" s="167" t="str">
        <f t="shared" si="57"/>
        <v>项</v>
      </c>
    </row>
    <row r="1094" spans="1:7">
      <c r="A1094" s="446" t="s">
        <v>1994</v>
      </c>
      <c r="B1094" s="315" t="s">
        <v>1995</v>
      </c>
      <c r="C1094" s="447">
        <v>2551</v>
      </c>
      <c r="D1094" s="447">
        <v>610</v>
      </c>
      <c r="E1094" s="313">
        <f t="shared" si="55"/>
        <v>-0.761</v>
      </c>
      <c r="F1094" s="286" t="str">
        <f t="shared" si="56"/>
        <v>是</v>
      </c>
      <c r="G1094" s="167" t="str">
        <f t="shared" si="57"/>
        <v>项</v>
      </c>
    </row>
    <row r="1095" spans="1:7">
      <c r="A1095" s="445" t="s">
        <v>1996</v>
      </c>
      <c r="B1095" s="311" t="s">
        <v>1997</v>
      </c>
      <c r="C1095" s="312">
        <f>SUM(C1096:C1097)</f>
        <v>491</v>
      </c>
      <c r="D1095" s="312">
        <f>SUM(D1096:D1097)</f>
        <v>80</v>
      </c>
      <c r="E1095" s="313">
        <f t="shared" si="55"/>
        <v>-0.837</v>
      </c>
      <c r="F1095" s="286" t="str">
        <f t="shared" si="56"/>
        <v>是</v>
      </c>
      <c r="G1095" s="167" t="str">
        <f t="shared" si="57"/>
        <v>款</v>
      </c>
    </row>
    <row r="1096" hidden="1" spans="1:7">
      <c r="A1096" s="446" t="s">
        <v>1998</v>
      </c>
      <c r="B1096" s="315" t="s">
        <v>1999</v>
      </c>
      <c r="C1096" s="447">
        <v>0</v>
      </c>
      <c r="D1096" s="447">
        <v>0</v>
      </c>
      <c r="E1096" s="313" t="str">
        <f t="shared" si="55"/>
        <v/>
      </c>
      <c r="F1096" s="286" t="str">
        <f t="shared" si="56"/>
        <v>否</v>
      </c>
      <c r="G1096" s="167" t="str">
        <f t="shared" si="57"/>
        <v>项</v>
      </c>
    </row>
    <row r="1097" spans="1:7">
      <c r="A1097" s="446" t="s">
        <v>2000</v>
      </c>
      <c r="B1097" s="315" t="s">
        <v>2001</v>
      </c>
      <c r="C1097" s="447">
        <v>491</v>
      </c>
      <c r="D1097" s="447">
        <v>80</v>
      </c>
      <c r="E1097" s="313">
        <f t="shared" si="55"/>
        <v>-0.837</v>
      </c>
      <c r="F1097" s="286" t="str">
        <f t="shared" si="56"/>
        <v>是</v>
      </c>
      <c r="G1097" s="167" t="str">
        <f t="shared" si="57"/>
        <v>项</v>
      </c>
    </row>
    <row r="1098" spans="1:7">
      <c r="A1098" s="445" t="s">
        <v>99</v>
      </c>
      <c r="B1098" s="311" t="s">
        <v>100</v>
      </c>
      <c r="C1098" s="312">
        <f>C1099+C1106+C1116+C1122</f>
        <v>111</v>
      </c>
      <c r="D1098" s="312">
        <f>D1099+D1106+D1116+D1122</f>
        <v>60</v>
      </c>
      <c r="E1098" s="313">
        <f t="shared" si="55"/>
        <v>-0.459</v>
      </c>
      <c r="F1098" s="286" t="str">
        <f t="shared" si="56"/>
        <v>是</v>
      </c>
      <c r="G1098" s="167" t="str">
        <f t="shared" si="57"/>
        <v>类</v>
      </c>
    </row>
    <row r="1099" spans="1:7">
      <c r="A1099" s="445" t="s">
        <v>2002</v>
      </c>
      <c r="B1099" s="311" t="s">
        <v>2003</v>
      </c>
      <c r="C1099" s="312">
        <f>SUM(C1100:C1105)</f>
        <v>111</v>
      </c>
      <c r="D1099" s="312">
        <f>SUM(D1100:D1105)</f>
        <v>60</v>
      </c>
      <c r="E1099" s="313">
        <f t="shared" si="55"/>
        <v>-0.459</v>
      </c>
      <c r="F1099" s="286" t="str">
        <f t="shared" si="56"/>
        <v>是</v>
      </c>
      <c r="G1099" s="167" t="str">
        <f t="shared" si="57"/>
        <v>款</v>
      </c>
    </row>
    <row r="1100" spans="1:7">
      <c r="A1100" s="446" t="s">
        <v>2004</v>
      </c>
      <c r="B1100" s="315" t="s">
        <v>139</v>
      </c>
      <c r="C1100" s="447">
        <v>111</v>
      </c>
      <c r="D1100" s="322">
        <v>0</v>
      </c>
      <c r="E1100" s="313">
        <f t="shared" si="55"/>
        <v>-1</v>
      </c>
      <c r="F1100" s="286" t="str">
        <f t="shared" si="56"/>
        <v>是</v>
      </c>
      <c r="G1100" s="167" t="str">
        <f t="shared" si="57"/>
        <v>项</v>
      </c>
    </row>
    <row r="1101" hidden="1" spans="1:7">
      <c r="A1101" s="446" t="s">
        <v>2005</v>
      </c>
      <c r="B1101" s="315" t="s">
        <v>141</v>
      </c>
      <c r="C1101" s="322">
        <v>0</v>
      </c>
      <c r="D1101" s="322">
        <v>60</v>
      </c>
      <c r="E1101" s="313" t="str">
        <f t="shared" si="55"/>
        <v/>
      </c>
      <c r="F1101" s="286" t="str">
        <f t="shared" si="56"/>
        <v>是</v>
      </c>
      <c r="G1101" s="167" t="str">
        <f t="shared" si="57"/>
        <v>项</v>
      </c>
    </row>
    <row r="1102" hidden="1" spans="1:7">
      <c r="A1102" s="446" t="s">
        <v>2006</v>
      </c>
      <c r="B1102" s="315" t="s">
        <v>143</v>
      </c>
      <c r="C1102" s="322">
        <v>0</v>
      </c>
      <c r="D1102" s="322">
        <v>0</v>
      </c>
      <c r="E1102" s="313" t="str">
        <f t="shared" si="55"/>
        <v/>
      </c>
      <c r="F1102" s="286" t="str">
        <f t="shared" si="56"/>
        <v>否</v>
      </c>
      <c r="G1102" s="167" t="str">
        <f t="shared" si="57"/>
        <v>项</v>
      </c>
    </row>
    <row r="1103" hidden="1" spans="1:7">
      <c r="A1103" s="446" t="s">
        <v>2007</v>
      </c>
      <c r="B1103" s="315" t="s">
        <v>2008</v>
      </c>
      <c r="C1103" s="322">
        <v>0</v>
      </c>
      <c r="D1103" s="322">
        <v>0</v>
      </c>
      <c r="E1103" s="313" t="str">
        <f t="shared" si="55"/>
        <v/>
      </c>
      <c r="F1103" s="286" t="str">
        <f t="shared" si="56"/>
        <v>否</v>
      </c>
      <c r="G1103" s="167" t="str">
        <f t="shared" si="57"/>
        <v>项</v>
      </c>
    </row>
    <row r="1104" hidden="1" spans="1:7">
      <c r="A1104" s="446" t="s">
        <v>2009</v>
      </c>
      <c r="B1104" s="315" t="s">
        <v>157</v>
      </c>
      <c r="C1104" s="322">
        <v>0</v>
      </c>
      <c r="D1104" s="322">
        <v>0</v>
      </c>
      <c r="E1104" s="313" t="str">
        <f t="shared" si="55"/>
        <v/>
      </c>
      <c r="F1104" s="286" t="str">
        <f t="shared" si="56"/>
        <v>否</v>
      </c>
      <c r="G1104" s="167" t="str">
        <f t="shared" si="57"/>
        <v>项</v>
      </c>
    </row>
    <row r="1105" hidden="1" spans="1:7">
      <c r="A1105" s="446" t="s">
        <v>2010</v>
      </c>
      <c r="B1105" s="315" t="s">
        <v>2011</v>
      </c>
      <c r="C1105" s="322">
        <v>0</v>
      </c>
      <c r="D1105" s="322">
        <v>0</v>
      </c>
      <c r="E1105" s="313" t="str">
        <f t="shared" si="55"/>
        <v/>
      </c>
      <c r="F1105" s="286" t="str">
        <f t="shared" si="56"/>
        <v>否</v>
      </c>
      <c r="G1105" s="167" t="str">
        <f t="shared" si="57"/>
        <v>项</v>
      </c>
    </row>
    <row r="1106" hidden="1" spans="1:7">
      <c r="A1106" s="321">
        <v>21702</v>
      </c>
      <c r="B1106" s="459" t="s">
        <v>2012</v>
      </c>
      <c r="C1106" s="312"/>
      <c r="D1106" s="312"/>
      <c r="E1106" s="313" t="str">
        <f t="shared" si="55"/>
        <v/>
      </c>
      <c r="F1106" s="286" t="str">
        <f t="shared" si="56"/>
        <v>否</v>
      </c>
      <c r="G1106" s="167" t="str">
        <f t="shared" si="57"/>
        <v>款</v>
      </c>
    </row>
    <row r="1107" hidden="1" spans="1:7">
      <c r="A1107" s="460">
        <v>2170201</v>
      </c>
      <c r="B1107" s="461" t="s">
        <v>2013</v>
      </c>
      <c r="C1107" s="322">
        <v>0</v>
      </c>
      <c r="D1107" s="322">
        <v>0</v>
      </c>
      <c r="E1107" s="313" t="str">
        <f t="shared" si="55"/>
        <v/>
      </c>
      <c r="F1107" s="286" t="str">
        <f t="shared" si="56"/>
        <v>否</v>
      </c>
      <c r="G1107" s="167" t="str">
        <f t="shared" si="57"/>
        <v>项</v>
      </c>
    </row>
    <row r="1108" hidden="1" spans="1:7">
      <c r="A1108" s="460">
        <v>2170202</v>
      </c>
      <c r="B1108" s="461" t="s">
        <v>2014</v>
      </c>
      <c r="C1108" s="322">
        <v>0</v>
      </c>
      <c r="D1108" s="322">
        <v>0</v>
      </c>
      <c r="E1108" s="313" t="str">
        <f t="shared" si="55"/>
        <v/>
      </c>
      <c r="F1108" s="286" t="str">
        <f t="shared" si="56"/>
        <v>否</v>
      </c>
      <c r="G1108" s="167" t="str">
        <f t="shared" si="57"/>
        <v>项</v>
      </c>
    </row>
    <row r="1109" hidden="1" spans="1:7">
      <c r="A1109" s="460">
        <v>2170203</v>
      </c>
      <c r="B1109" s="461" t="s">
        <v>2015</v>
      </c>
      <c r="C1109" s="322">
        <v>0</v>
      </c>
      <c r="D1109" s="322">
        <v>0</v>
      </c>
      <c r="E1109" s="313" t="str">
        <f t="shared" si="55"/>
        <v/>
      </c>
      <c r="F1109" s="286" t="str">
        <f t="shared" si="56"/>
        <v>否</v>
      </c>
      <c r="G1109" s="167" t="str">
        <f t="shared" si="57"/>
        <v>项</v>
      </c>
    </row>
    <row r="1110" hidden="1" spans="1:7">
      <c r="A1110" s="460">
        <v>2170204</v>
      </c>
      <c r="B1110" s="461" t="s">
        <v>2016</v>
      </c>
      <c r="C1110" s="322">
        <v>0</v>
      </c>
      <c r="D1110" s="322">
        <v>0</v>
      </c>
      <c r="E1110" s="313" t="str">
        <f t="shared" si="55"/>
        <v/>
      </c>
      <c r="F1110" s="286" t="str">
        <f t="shared" si="56"/>
        <v>否</v>
      </c>
      <c r="G1110" s="167" t="str">
        <f t="shared" si="57"/>
        <v>项</v>
      </c>
    </row>
    <row r="1111" hidden="1" spans="1:7">
      <c r="A1111" s="460">
        <v>2170205</v>
      </c>
      <c r="B1111" s="461" t="s">
        <v>2017</v>
      </c>
      <c r="C1111" s="322">
        <v>0</v>
      </c>
      <c r="D1111" s="322">
        <v>0</v>
      </c>
      <c r="E1111" s="313" t="str">
        <f t="shared" si="55"/>
        <v/>
      </c>
      <c r="F1111" s="286" t="str">
        <f t="shared" si="56"/>
        <v>否</v>
      </c>
      <c r="G1111" s="167" t="str">
        <f t="shared" si="57"/>
        <v>项</v>
      </c>
    </row>
    <row r="1112" hidden="1" spans="1:7">
      <c r="A1112" s="460">
        <v>2170206</v>
      </c>
      <c r="B1112" s="461" t="s">
        <v>2018</v>
      </c>
      <c r="C1112" s="322">
        <v>0</v>
      </c>
      <c r="D1112" s="322">
        <v>0</v>
      </c>
      <c r="E1112" s="313" t="str">
        <f t="shared" si="55"/>
        <v/>
      </c>
      <c r="F1112" s="286" t="str">
        <f t="shared" si="56"/>
        <v>否</v>
      </c>
      <c r="G1112" s="167" t="str">
        <f t="shared" si="57"/>
        <v>项</v>
      </c>
    </row>
    <row r="1113" hidden="1" spans="1:7">
      <c r="A1113" s="460">
        <v>2170207</v>
      </c>
      <c r="B1113" s="461" t="s">
        <v>2019</v>
      </c>
      <c r="C1113" s="322">
        <v>0</v>
      </c>
      <c r="D1113" s="322">
        <v>0</v>
      </c>
      <c r="E1113" s="313" t="str">
        <f t="shared" si="55"/>
        <v/>
      </c>
      <c r="F1113" s="286" t="str">
        <f t="shared" si="56"/>
        <v>否</v>
      </c>
      <c r="G1113" s="167" t="str">
        <f t="shared" si="57"/>
        <v>项</v>
      </c>
    </row>
    <row r="1114" hidden="1" spans="1:7">
      <c r="A1114" s="460">
        <v>2170208</v>
      </c>
      <c r="B1114" s="461" t="s">
        <v>2020</v>
      </c>
      <c r="C1114" s="322">
        <v>0</v>
      </c>
      <c r="D1114" s="322">
        <v>0</v>
      </c>
      <c r="E1114" s="313" t="str">
        <f t="shared" si="55"/>
        <v/>
      </c>
      <c r="F1114" s="286" t="str">
        <f t="shared" si="56"/>
        <v>否</v>
      </c>
      <c r="G1114" s="167" t="str">
        <f t="shared" si="57"/>
        <v>项</v>
      </c>
    </row>
    <row r="1115" hidden="1" spans="1:7">
      <c r="A1115" s="460">
        <v>2170299</v>
      </c>
      <c r="B1115" s="461" t="s">
        <v>2021</v>
      </c>
      <c r="C1115" s="322"/>
      <c r="D1115" s="322"/>
      <c r="E1115" s="313" t="str">
        <f t="shared" si="55"/>
        <v/>
      </c>
      <c r="F1115" s="286" t="str">
        <f t="shared" si="56"/>
        <v>否</v>
      </c>
      <c r="G1115" s="167" t="str">
        <f t="shared" si="57"/>
        <v>项</v>
      </c>
    </row>
    <row r="1116" hidden="1" spans="1:7">
      <c r="A1116" s="445" t="s">
        <v>2022</v>
      </c>
      <c r="B1116" s="311" t="s">
        <v>2023</v>
      </c>
      <c r="C1116" s="312"/>
      <c r="D1116" s="312"/>
      <c r="E1116" s="313" t="str">
        <f t="shared" si="55"/>
        <v/>
      </c>
      <c r="F1116" s="286" t="str">
        <f t="shared" si="56"/>
        <v>否</v>
      </c>
      <c r="G1116" s="167" t="str">
        <f t="shared" si="57"/>
        <v>款</v>
      </c>
    </row>
    <row r="1117" hidden="1" spans="1:7">
      <c r="A1117" s="446" t="s">
        <v>2024</v>
      </c>
      <c r="B1117" s="315" t="s">
        <v>2025</v>
      </c>
      <c r="C1117" s="322">
        <v>0</v>
      </c>
      <c r="D1117" s="322">
        <v>0</v>
      </c>
      <c r="E1117" s="313" t="str">
        <f t="shared" si="55"/>
        <v/>
      </c>
      <c r="F1117" s="286" t="str">
        <f t="shared" si="56"/>
        <v>否</v>
      </c>
      <c r="G1117" s="167" t="str">
        <f t="shared" si="57"/>
        <v>项</v>
      </c>
    </row>
    <row r="1118" hidden="1" spans="1:7">
      <c r="A1118" s="446" t="s">
        <v>2026</v>
      </c>
      <c r="B1118" s="315" t="s">
        <v>2027</v>
      </c>
      <c r="C1118" s="322">
        <v>0</v>
      </c>
      <c r="D1118" s="322">
        <v>0</v>
      </c>
      <c r="E1118" s="313" t="str">
        <f t="shared" si="55"/>
        <v/>
      </c>
      <c r="F1118" s="286" t="str">
        <f t="shared" si="56"/>
        <v>否</v>
      </c>
      <c r="G1118" s="167" t="str">
        <f t="shared" si="57"/>
        <v>项</v>
      </c>
    </row>
    <row r="1119" hidden="1" spans="1:7">
      <c r="A1119" s="446" t="s">
        <v>2028</v>
      </c>
      <c r="B1119" s="315" t="s">
        <v>2029</v>
      </c>
      <c r="C1119" s="322"/>
      <c r="D1119" s="322"/>
      <c r="E1119" s="313" t="str">
        <f t="shared" si="55"/>
        <v/>
      </c>
      <c r="F1119" s="286" t="str">
        <f t="shared" si="56"/>
        <v>否</v>
      </c>
      <c r="G1119" s="167" t="str">
        <f t="shared" si="57"/>
        <v>项</v>
      </c>
    </row>
    <row r="1120" hidden="1" spans="1:7">
      <c r="A1120" s="446" t="s">
        <v>2030</v>
      </c>
      <c r="B1120" s="315" t="s">
        <v>2031</v>
      </c>
      <c r="C1120" s="322">
        <v>0</v>
      </c>
      <c r="D1120" s="322">
        <v>0</v>
      </c>
      <c r="E1120" s="313" t="str">
        <f t="shared" si="55"/>
        <v/>
      </c>
      <c r="F1120" s="286" t="str">
        <f t="shared" si="56"/>
        <v>否</v>
      </c>
      <c r="G1120" s="167" t="str">
        <f t="shared" si="57"/>
        <v>项</v>
      </c>
    </row>
    <row r="1121" hidden="1" spans="1:7">
      <c r="A1121" s="446" t="s">
        <v>2032</v>
      </c>
      <c r="B1121" s="315" t="s">
        <v>2033</v>
      </c>
      <c r="C1121" s="322"/>
      <c r="D1121" s="322"/>
      <c r="E1121" s="313" t="str">
        <f t="shared" si="55"/>
        <v/>
      </c>
      <c r="F1121" s="286" t="str">
        <f t="shared" si="56"/>
        <v>否</v>
      </c>
      <c r="G1121" s="167" t="str">
        <f t="shared" si="57"/>
        <v>项</v>
      </c>
    </row>
    <row r="1122" hidden="1" spans="1:7">
      <c r="A1122" s="445" t="s">
        <v>2034</v>
      </c>
      <c r="B1122" s="311" t="s">
        <v>2035</v>
      </c>
      <c r="C1122" s="312">
        <f>C1123+C1124</f>
        <v>0</v>
      </c>
      <c r="D1122" s="312"/>
      <c r="E1122" s="313" t="str">
        <f t="shared" si="55"/>
        <v/>
      </c>
      <c r="F1122" s="286" t="str">
        <f t="shared" si="56"/>
        <v>否</v>
      </c>
      <c r="G1122" s="167" t="str">
        <f t="shared" si="57"/>
        <v>款</v>
      </c>
    </row>
    <row r="1123" hidden="1" spans="1:7">
      <c r="A1123" s="318">
        <v>2179902</v>
      </c>
      <c r="B1123" s="315" t="s">
        <v>2036</v>
      </c>
      <c r="C1123" s="322">
        <v>0</v>
      </c>
      <c r="D1123" s="322">
        <v>0</v>
      </c>
      <c r="E1123" s="313" t="str">
        <f t="shared" si="55"/>
        <v/>
      </c>
      <c r="F1123" s="286" t="str">
        <f t="shared" si="56"/>
        <v>否</v>
      </c>
      <c r="G1123" s="167" t="str">
        <f t="shared" si="57"/>
        <v>项</v>
      </c>
    </row>
    <row r="1124" hidden="1" spans="1:7">
      <c r="A1124" s="318">
        <v>2179999</v>
      </c>
      <c r="B1124" s="315" t="s">
        <v>2033</v>
      </c>
      <c r="C1124" s="322"/>
      <c r="D1124" s="322"/>
      <c r="E1124" s="313" t="str">
        <f t="shared" si="55"/>
        <v/>
      </c>
      <c r="F1124" s="286" t="str">
        <f t="shared" si="56"/>
        <v>否</v>
      </c>
      <c r="G1124" s="167" t="str">
        <f t="shared" si="57"/>
        <v>项</v>
      </c>
    </row>
    <row r="1125" hidden="1" spans="1:7">
      <c r="A1125" s="445" t="s">
        <v>101</v>
      </c>
      <c r="B1125" s="311" t="s">
        <v>102</v>
      </c>
      <c r="C1125" s="312"/>
      <c r="D1125" s="312"/>
      <c r="E1125" s="313" t="str">
        <f t="shared" si="55"/>
        <v/>
      </c>
      <c r="F1125" s="286" t="str">
        <f t="shared" si="56"/>
        <v>是</v>
      </c>
      <c r="G1125" s="167" t="str">
        <f t="shared" si="57"/>
        <v>类</v>
      </c>
    </row>
    <row r="1126" hidden="1" spans="1:7">
      <c r="A1126" s="445" t="s">
        <v>2037</v>
      </c>
      <c r="B1126" s="315" t="s">
        <v>2038</v>
      </c>
      <c r="C1126" s="312">
        <v>0</v>
      </c>
      <c r="D1126" s="312">
        <v>0</v>
      </c>
      <c r="E1126" s="313" t="str">
        <f t="shared" si="55"/>
        <v/>
      </c>
      <c r="F1126" s="286" t="str">
        <f t="shared" si="56"/>
        <v>否</v>
      </c>
      <c r="G1126" s="167" t="str">
        <f t="shared" si="57"/>
        <v>款</v>
      </c>
    </row>
    <row r="1127" hidden="1" spans="1:7">
      <c r="A1127" s="445" t="s">
        <v>2039</v>
      </c>
      <c r="B1127" s="315" t="s">
        <v>2040</v>
      </c>
      <c r="C1127" s="312">
        <v>0</v>
      </c>
      <c r="D1127" s="312">
        <v>0</v>
      </c>
      <c r="E1127" s="313" t="str">
        <f t="shared" si="55"/>
        <v/>
      </c>
      <c r="F1127" s="286" t="str">
        <f t="shared" si="56"/>
        <v>否</v>
      </c>
      <c r="G1127" s="167" t="str">
        <f t="shared" si="57"/>
        <v>款</v>
      </c>
    </row>
    <row r="1128" hidden="1" spans="1:7">
      <c r="A1128" s="445" t="s">
        <v>2041</v>
      </c>
      <c r="B1128" s="315" t="s">
        <v>2042</v>
      </c>
      <c r="C1128" s="312">
        <v>0</v>
      </c>
      <c r="D1128" s="312">
        <v>0</v>
      </c>
      <c r="E1128" s="313" t="str">
        <f t="shared" si="55"/>
        <v/>
      </c>
      <c r="F1128" s="286" t="str">
        <f t="shared" si="56"/>
        <v>否</v>
      </c>
      <c r="G1128" s="167" t="str">
        <f t="shared" si="57"/>
        <v>款</v>
      </c>
    </row>
    <row r="1129" hidden="1" spans="1:7">
      <c r="A1129" s="445" t="s">
        <v>2043</v>
      </c>
      <c r="B1129" s="315" t="s">
        <v>2044</v>
      </c>
      <c r="C1129" s="312">
        <v>0</v>
      </c>
      <c r="D1129" s="312">
        <v>0</v>
      </c>
      <c r="E1129" s="313" t="str">
        <f t="shared" si="55"/>
        <v/>
      </c>
      <c r="F1129" s="286" t="str">
        <f t="shared" si="56"/>
        <v>否</v>
      </c>
      <c r="G1129" s="167" t="str">
        <f t="shared" si="57"/>
        <v>款</v>
      </c>
    </row>
    <row r="1130" hidden="1" spans="1:7">
      <c r="A1130" s="445" t="s">
        <v>2045</v>
      </c>
      <c r="B1130" s="315" t="s">
        <v>2046</v>
      </c>
      <c r="C1130" s="312">
        <v>0</v>
      </c>
      <c r="D1130" s="312">
        <v>0</v>
      </c>
      <c r="E1130" s="313" t="str">
        <f t="shared" si="55"/>
        <v/>
      </c>
      <c r="F1130" s="286" t="str">
        <f t="shared" si="56"/>
        <v>否</v>
      </c>
      <c r="G1130" s="167" t="str">
        <f t="shared" si="57"/>
        <v>款</v>
      </c>
    </row>
    <row r="1131" hidden="1" spans="1:7">
      <c r="A1131" s="445" t="s">
        <v>2047</v>
      </c>
      <c r="B1131" s="315" t="s">
        <v>2048</v>
      </c>
      <c r="C1131" s="312">
        <v>0</v>
      </c>
      <c r="D1131" s="312">
        <v>0</v>
      </c>
      <c r="E1131" s="313" t="str">
        <f t="shared" si="55"/>
        <v/>
      </c>
      <c r="F1131" s="286" t="str">
        <f t="shared" si="56"/>
        <v>否</v>
      </c>
      <c r="G1131" s="167" t="str">
        <f t="shared" si="57"/>
        <v>款</v>
      </c>
    </row>
    <row r="1132" hidden="1" spans="1:7">
      <c r="A1132" s="445" t="s">
        <v>2049</v>
      </c>
      <c r="B1132" s="315" t="s">
        <v>2050</v>
      </c>
      <c r="C1132" s="312">
        <v>0</v>
      </c>
      <c r="D1132" s="312">
        <v>0</v>
      </c>
      <c r="E1132" s="313" t="str">
        <f t="shared" si="55"/>
        <v/>
      </c>
      <c r="F1132" s="286" t="str">
        <f t="shared" si="56"/>
        <v>否</v>
      </c>
      <c r="G1132" s="167" t="str">
        <f t="shared" si="57"/>
        <v>款</v>
      </c>
    </row>
    <row r="1133" hidden="1" spans="1:7">
      <c r="A1133" s="445" t="s">
        <v>2051</v>
      </c>
      <c r="B1133" s="315" t="s">
        <v>2052</v>
      </c>
      <c r="C1133" s="312">
        <v>0</v>
      </c>
      <c r="D1133" s="312">
        <v>0</v>
      </c>
      <c r="E1133" s="313" t="str">
        <f t="shared" si="55"/>
        <v/>
      </c>
      <c r="F1133" s="286" t="str">
        <f t="shared" si="56"/>
        <v>否</v>
      </c>
      <c r="G1133" s="167" t="str">
        <f t="shared" si="57"/>
        <v>款</v>
      </c>
    </row>
    <row r="1134" hidden="1" spans="1:7">
      <c r="A1134" s="445" t="s">
        <v>2053</v>
      </c>
      <c r="B1134" s="315" t="s">
        <v>2054</v>
      </c>
      <c r="C1134" s="312">
        <v>0</v>
      </c>
      <c r="D1134" s="312">
        <v>0</v>
      </c>
      <c r="E1134" s="313" t="str">
        <f t="shared" si="55"/>
        <v/>
      </c>
      <c r="F1134" s="286" t="str">
        <f t="shared" si="56"/>
        <v>否</v>
      </c>
      <c r="G1134" s="167" t="str">
        <f t="shared" si="57"/>
        <v>款</v>
      </c>
    </row>
    <row r="1135" spans="1:7">
      <c r="A1135" s="445" t="s">
        <v>103</v>
      </c>
      <c r="B1135" s="311" t="s">
        <v>104</v>
      </c>
      <c r="C1135" s="312">
        <f>C1136+C1163+C1178</f>
        <v>2128</v>
      </c>
      <c r="D1135" s="312">
        <f>D1136+D1163+D1178</f>
        <v>1616</v>
      </c>
      <c r="E1135" s="313">
        <f t="shared" si="55"/>
        <v>-0.241</v>
      </c>
      <c r="F1135" s="286" t="str">
        <f t="shared" si="56"/>
        <v>是</v>
      </c>
      <c r="G1135" s="167" t="str">
        <f t="shared" si="57"/>
        <v>类</v>
      </c>
    </row>
    <row r="1136" spans="1:7">
      <c r="A1136" s="445" t="s">
        <v>2055</v>
      </c>
      <c r="B1136" s="311" t="s">
        <v>2056</v>
      </c>
      <c r="C1136" s="312">
        <f>SUM(C1137:C1162)</f>
        <v>2128</v>
      </c>
      <c r="D1136" s="312">
        <f>SUM(D1137:D1162)</f>
        <v>1579</v>
      </c>
      <c r="E1136" s="313">
        <f t="shared" si="55"/>
        <v>-0.258</v>
      </c>
      <c r="F1136" s="286" t="str">
        <f t="shared" si="56"/>
        <v>是</v>
      </c>
      <c r="G1136" s="167" t="str">
        <f t="shared" si="57"/>
        <v>款</v>
      </c>
    </row>
    <row r="1137" spans="1:7">
      <c r="A1137" s="446" t="s">
        <v>2057</v>
      </c>
      <c r="B1137" s="315" t="s">
        <v>139</v>
      </c>
      <c r="C1137" s="447">
        <v>1686</v>
      </c>
      <c r="D1137" s="447">
        <v>1483</v>
      </c>
      <c r="E1137" s="313">
        <f t="shared" si="55"/>
        <v>-0.12</v>
      </c>
      <c r="F1137" s="286" t="str">
        <f t="shared" si="56"/>
        <v>是</v>
      </c>
      <c r="G1137" s="167" t="str">
        <f t="shared" si="57"/>
        <v>项</v>
      </c>
    </row>
    <row r="1138" spans="1:7">
      <c r="A1138" s="446" t="s">
        <v>2058</v>
      </c>
      <c r="B1138" s="315" t="s">
        <v>141</v>
      </c>
      <c r="C1138" s="447">
        <v>370</v>
      </c>
      <c r="D1138" s="447">
        <v>70</v>
      </c>
      <c r="E1138" s="313">
        <f t="shared" si="55"/>
        <v>-0.811</v>
      </c>
      <c r="F1138" s="286" t="str">
        <f t="shared" si="56"/>
        <v>是</v>
      </c>
      <c r="G1138" s="167" t="str">
        <f t="shared" si="57"/>
        <v>项</v>
      </c>
    </row>
    <row r="1139" hidden="1" spans="1:7">
      <c r="A1139" s="446" t="s">
        <v>2059</v>
      </c>
      <c r="B1139" s="315" t="s">
        <v>143</v>
      </c>
      <c r="C1139" s="447">
        <v>0</v>
      </c>
      <c r="D1139" s="447">
        <v>0</v>
      </c>
      <c r="E1139" s="313" t="str">
        <f t="shared" si="55"/>
        <v/>
      </c>
      <c r="F1139" s="286" t="str">
        <f t="shared" si="56"/>
        <v>否</v>
      </c>
      <c r="G1139" s="167" t="str">
        <f t="shared" si="57"/>
        <v>项</v>
      </c>
    </row>
    <row r="1140" spans="1:7">
      <c r="A1140" s="446" t="s">
        <v>2060</v>
      </c>
      <c r="B1140" s="315" t="s">
        <v>2061</v>
      </c>
      <c r="C1140" s="447">
        <v>30</v>
      </c>
      <c r="D1140" s="447">
        <v>0</v>
      </c>
      <c r="E1140" s="313">
        <f t="shared" si="55"/>
        <v>-1</v>
      </c>
      <c r="F1140" s="286" t="str">
        <f t="shared" si="56"/>
        <v>是</v>
      </c>
      <c r="G1140" s="167" t="str">
        <f t="shared" si="57"/>
        <v>项</v>
      </c>
    </row>
    <row r="1141" spans="1:7">
      <c r="A1141" s="446" t="s">
        <v>2062</v>
      </c>
      <c r="B1141" s="315" t="s">
        <v>2063</v>
      </c>
      <c r="C1141" s="447">
        <v>13</v>
      </c>
      <c r="D1141" s="447">
        <v>12</v>
      </c>
      <c r="E1141" s="313">
        <f t="shared" si="55"/>
        <v>-0.077</v>
      </c>
      <c r="F1141" s="286" t="str">
        <f t="shared" si="56"/>
        <v>是</v>
      </c>
      <c r="G1141" s="167" t="str">
        <f t="shared" si="57"/>
        <v>项</v>
      </c>
    </row>
    <row r="1142" hidden="1" spans="1:7">
      <c r="A1142" s="446" t="s">
        <v>2064</v>
      </c>
      <c r="B1142" s="315" t="s">
        <v>2065</v>
      </c>
      <c r="C1142" s="447">
        <v>0</v>
      </c>
      <c r="D1142" s="447">
        <v>0</v>
      </c>
      <c r="E1142" s="313" t="str">
        <f t="shared" si="55"/>
        <v/>
      </c>
      <c r="F1142" s="286" t="str">
        <f t="shared" si="56"/>
        <v>否</v>
      </c>
      <c r="G1142" s="167" t="str">
        <f t="shared" si="57"/>
        <v>项</v>
      </c>
    </row>
    <row r="1143" hidden="1" spans="1:7">
      <c r="A1143" s="446" t="s">
        <v>2066</v>
      </c>
      <c r="B1143" s="315" t="s">
        <v>2067</v>
      </c>
      <c r="C1143" s="447">
        <v>0</v>
      </c>
      <c r="D1143" s="447">
        <v>0</v>
      </c>
      <c r="E1143" s="313" t="str">
        <f t="shared" si="55"/>
        <v/>
      </c>
      <c r="F1143" s="286" t="str">
        <f t="shared" si="56"/>
        <v>否</v>
      </c>
      <c r="G1143" s="167" t="str">
        <f t="shared" si="57"/>
        <v>项</v>
      </c>
    </row>
    <row r="1144" spans="1:7">
      <c r="A1144" s="446" t="s">
        <v>2068</v>
      </c>
      <c r="B1144" s="315" t="s">
        <v>2069</v>
      </c>
      <c r="C1144" s="447">
        <v>10</v>
      </c>
      <c r="D1144" s="447">
        <v>9</v>
      </c>
      <c r="E1144" s="313">
        <f t="shared" si="55"/>
        <v>-0.1</v>
      </c>
      <c r="F1144" s="286" t="str">
        <f t="shared" si="56"/>
        <v>是</v>
      </c>
      <c r="G1144" s="167" t="str">
        <f t="shared" si="57"/>
        <v>项</v>
      </c>
    </row>
    <row r="1145" hidden="1" spans="1:7">
      <c r="A1145" s="446" t="s">
        <v>2070</v>
      </c>
      <c r="B1145" s="315" t="s">
        <v>2071</v>
      </c>
      <c r="C1145" s="447">
        <v>0</v>
      </c>
      <c r="D1145" s="447">
        <v>0</v>
      </c>
      <c r="E1145" s="313" t="str">
        <f t="shared" si="55"/>
        <v/>
      </c>
      <c r="F1145" s="286" t="str">
        <f t="shared" si="56"/>
        <v>否</v>
      </c>
      <c r="G1145" s="167" t="str">
        <f t="shared" si="57"/>
        <v>项</v>
      </c>
    </row>
    <row r="1146" spans="1:7">
      <c r="A1146" s="446" t="s">
        <v>2072</v>
      </c>
      <c r="B1146" s="315" t="s">
        <v>2073</v>
      </c>
      <c r="C1146" s="447">
        <v>12</v>
      </c>
      <c r="D1146" s="447">
        <v>5</v>
      </c>
      <c r="E1146" s="313">
        <f t="shared" si="55"/>
        <v>-0.583</v>
      </c>
      <c r="F1146" s="286" t="str">
        <f t="shared" si="56"/>
        <v>是</v>
      </c>
      <c r="G1146" s="167" t="str">
        <f t="shared" si="57"/>
        <v>项</v>
      </c>
    </row>
    <row r="1147" hidden="1" spans="1:7">
      <c r="A1147" s="446" t="s">
        <v>2074</v>
      </c>
      <c r="B1147" s="315" t="s">
        <v>2075</v>
      </c>
      <c r="C1147" s="447">
        <v>0</v>
      </c>
      <c r="D1147" s="447">
        <v>0</v>
      </c>
      <c r="E1147" s="313" t="str">
        <f t="shared" si="55"/>
        <v/>
      </c>
      <c r="F1147" s="286" t="str">
        <f t="shared" si="56"/>
        <v>否</v>
      </c>
      <c r="G1147" s="167" t="str">
        <f t="shared" si="57"/>
        <v>项</v>
      </c>
    </row>
    <row r="1148" hidden="1" spans="1:7">
      <c r="A1148" s="446" t="s">
        <v>2076</v>
      </c>
      <c r="B1148" s="315" t="s">
        <v>2077</v>
      </c>
      <c r="C1148" s="447">
        <v>0</v>
      </c>
      <c r="D1148" s="447">
        <v>0</v>
      </c>
      <c r="E1148" s="313" t="str">
        <f t="shared" si="55"/>
        <v/>
      </c>
      <c r="F1148" s="286" t="str">
        <f t="shared" si="56"/>
        <v>否</v>
      </c>
      <c r="G1148" s="167" t="str">
        <f t="shared" si="57"/>
        <v>项</v>
      </c>
    </row>
    <row r="1149" hidden="1" spans="1:7">
      <c r="A1149" s="446" t="s">
        <v>2078</v>
      </c>
      <c r="B1149" s="315" t="s">
        <v>2079</v>
      </c>
      <c r="C1149" s="447">
        <v>0</v>
      </c>
      <c r="D1149" s="447">
        <v>0</v>
      </c>
      <c r="E1149" s="313" t="str">
        <f t="shared" si="55"/>
        <v/>
      </c>
      <c r="F1149" s="286" t="str">
        <f t="shared" si="56"/>
        <v>否</v>
      </c>
      <c r="G1149" s="167" t="str">
        <f t="shared" si="57"/>
        <v>项</v>
      </c>
    </row>
    <row r="1150" hidden="1" spans="1:7">
      <c r="A1150" s="446" t="s">
        <v>2080</v>
      </c>
      <c r="B1150" s="315" t="s">
        <v>2081</v>
      </c>
      <c r="C1150" s="447">
        <v>0</v>
      </c>
      <c r="D1150" s="447">
        <v>0</v>
      </c>
      <c r="E1150" s="313" t="str">
        <f t="shared" si="55"/>
        <v/>
      </c>
      <c r="F1150" s="286" t="str">
        <f t="shared" si="56"/>
        <v>否</v>
      </c>
      <c r="G1150" s="167" t="str">
        <f t="shared" si="57"/>
        <v>项</v>
      </c>
    </row>
    <row r="1151" hidden="1" spans="1:7">
      <c r="A1151" s="446" t="s">
        <v>2082</v>
      </c>
      <c r="B1151" s="315" t="s">
        <v>2083</v>
      </c>
      <c r="C1151" s="447">
        <v>0</v>
      </c>
      <c r="D1151" s="447">
        <v>0</v>
      </c>
      <c r="E1151" s="313" t="str">
        <f t="shared" si="55"/>
        <v/>
      </c>
      <c r="F1151" s="286" t="str">
        <f t="shared" si="56"/>
        <v>否</v>
      </c>
      <c r="G1151" s="167" t="str">
        <f t="shared" si="57"/>
        <v>项</v>
      </c>
    </row>
    <row r="1152" ht="37.5" hidden="1" spans="1:7">
      <c r="A1152" s="446" t="s">
        <v>2084</v>
      </c>
      <c r="B1152" s="315" t="s">
        <v>2085</v>
      </c>
      <c r="C1152" s="447">
        <v>0</v>
      </c>
      <c r="D1152" s="447">
        <v>0</v>
      </c>
      <c r="E1152" s="313" t="str">
        <f t="shared" si="55"/>
        <v/>
      </c>
      <c r="F1152" s="286" t="str">
        <f t="shared" si="56"/>
        <v>否</v>
      </c>
      <c r="G1152" s="167" t="str">
        <f t="shared" si="57"/>
        <v>项</v>
      </c>
    </row>
    <row r="1153" hidden="1" spans="1:7">
      <c r="A1153" s="446" t="s">
        <v>2086</v>
      </c>
      <c r="B1153" s="315" t="s">
        <v>2087</v>
      </c>
      <c r="C1153" s="447">
        <v>0</v>
      </c>
      <c r="D1153" s="447">
        <v>0</v>
      </c>
      <c r="E1153" s="313" t="str">
        <f t="shared" si="55"/>
        <v/>
      </c>
      <c r="F1153" s="286" t="str">
        <f t="shared" si="56"/>
        <v>否</v>
      </c>
      <c r="G1153" s="167" t="str">
        <f t="shared" si="57"/>
        <v>项</v>
      </c>
    </row>
    <row r="1154" hidden="1" spans="1:7">
      <c r="A1154" s="446" t="s">
        <v>2088</v>
      </c>
      <c r="B1154" s="315" t="s">
        <v>2089</v>
      </c>
      <c r="C1154" s="447">
        <v>0</v>
      </c>
      <c r="D1154" s="447">
        <v>0</v>
      </c>
      <c r="E1154" s="313" t="str">
        <f t="shared" si="55"/>
        <v/>
      </c>
      <c r="F1154" s="286" t="str">
        <f t="shared" si="56"/>
        <v>否</v>
      </c>
      <c r="G1154" s="167" t="str">
        <f t="shared" si="57"/>
        <v>项</v>
      </c>
    </row>
    <row r="1155" hidden="1" spans="1:7">
      <c r="A1155" s="446" t="s">
        <v>2090</v>
      </c>
      <c r="B1155" s="315" t="s">
        <v>2091</v>
      </c>
      <c r="C1155" s="447">
        <v>0</v>
      </c>
      <c r="D1155" s="447">
        <v>0</v>
      </c>
      <c r="E1155" s="313" t="str">
        <f t="shared" si="55"/>
        <v/>
      </c>
      <c r="F1155" s="286" t="str">
        <f t="shared" si="56"/>
        <v>否</v>
      </c>
      <c r="G1155" s="167" t="str">
        <f t="shared" si="57"/>
        <v>项</v>
      </c>
    </row>
    <row r="1156" hidden="1" spans="1:7">
      <c r="A1156" s="446" t="s">
        <v>2092</v>
      </c>
      <c r="B1156" s="315" t="s">
        <v>2093</v>
      </c>
      <c r="C1156" s="447">
        <v>0</v>
      </c>
      <c r="D1156" s="447">
        <v>0</v>
      </c>
      <c r="E1156" s="313" t="str">
        <f t="shared" ref="E1156:E1219" si="58">IF(C1156&gt;0,D1156/C1156-1,IF(C1156&lt;0,-(D1156/C1156-1),""))</f>
        <v/>
      </c>
      <c r="F1156" s="286" t="str">
        <f t="shared" ref="F1156:F1219" si="59">IF(LEN(A1156)=3,"是",IF(B1156&lt;&gt;"",IF(SUM(C1156:D1156)&lt;&gt;0,"是","否"),"是"))</f>
        <v>否</v>
      </c>
      <c r="G1156" s="167" t="str">
        <f t="shared" ref="G1156:G1219" si="60">IF(LEN(A1156)=3,"类",IF(LEN(A1156)=5,"款","项"))</f>
        <v>项</v>
      </c>
    </row>
    <row r="1157" hidden="1" spans="1:7">
      <c r="A1157" s="446" t="s">
        <v>2094</v>
      </c>
      <c r="B1157" s="315" t="s">
        <v>2095</v>
      </c>
      <c r="C1157" s="447">
        <v>0</v>
      </c>
      <c r="D1157" s="447">
        <v>0</v>
      </c>
      <c r="E1157" s="313" t="str">
        <f t="shared" si="58"/>
        <v/>
      </c>
      <c r="F1157" s="286" t="str">
        <f t="shared" si="59"/>
        <v>否</v>
      </c>
      <c r="G1157" s="167" t="str">
        <f t="shared" si="60"/>
        <v>项</v>
      </c>
    </row>
    <row r="1158" hidden="1" spans="1:7">
      <c r="A1158" s="446" t="s">
        <v>2096</v>
      </c>
      <c r="B1158" s="315" t="s">
        <v>2097</v>
      </c>
      <c r="C1158" s="447">
        <v>0</v>
      </c>
      <c r="D1158" s="447">
        <v>0</v>
      </c>
      <c r="E1158" s="313" t="str">
        <f t="shared" si="58"/>
        <v/>
      </c>
      <c r="F1158" s="286" t="str">
        <f t="shared" si="59"/>
        <v>否</v>
      </c>
      <c r="G1158" s="167" t="str">
        <f t="shared" si="60"/>
        <v>项</v>
      </c>
    </row>
    <row r="1159" hidden="1" spans="1:7">
      <c r="A1159" s="446" t="s">
        <v>2098</v>
      </c>
      <c r="B1159" s="315" t="s">
        <v>2099</v>
      </c>
      <c r="C1159" s="447">
        <v>0</v>
      </c>
      <c r="D1159" s="447">
        <v>0</v>
      </c>
      <c r="E1159" s="313" t="str">
        <f t="shared" si="58"/>
        <v/>
      </c>
      <c r="F1159" s="286" t="str">
        <f t="shared" si="59"/>
        <v>否</v>
      </c>
      <c r="G1159" s="167" t="str">
        <f t="shared" si="60"/>
        <v>项</v>
      </c>
    </row>
    <row r="1160" hidden="1" spans="1:7">
      <c r="A1160" s="446" t="s">
        <v>2100</v>
      </c>
      <c r="B1160" s="315" t="s">
        <v>2101</v>
      </c>
      <c r="C1160" s="447">
        <v>0</v>
      </c>
      <c r="D1160" s="447">
        <v>0</v>
      </c>
      <c r="E1160" s="313" t="str">
        <f t="shared" si="58"/>
        <v/>
      </c>
      <c r="F1160" s="286" t="str">
        <f t="shared" si="59"/>
        <v>否</v>
      </c>
      <c r="G1160" s="167" t="str">
        <f t="shared" si="60"/>
        <v>项</v>
      </c>
    </row>
    <row r="1161" hidden="1" spans="1:7">
      <c r="A1161" s="446" t="s">
        <v>2102</v>
      </c>
      <c r="B1161" s="315" t="s">
        <v>157</v>
      </c>
      <c r="C1161" s="447">
        <v>0</v>
      </c>
      <c r="D1161" s="447">
        <v>0</v>
      </c>
      <c r="E1161" s="313" t="str">
        <f t="shared" si="58"/>
        <v/>
      </c>
      <c r="F1161" s="286" t="str">
        <f t="shared" si="59"/>
        <v>否</v>
      </c>
      <c r="G1161" s="167" t="str">
        <f t="shared" si="60"/>
        <v>项</v>
      </c>
    </row>
    <row r="1162" spans="1:7">
      <c r="A1162" s="446" t="s">
        <v>2103</v>
      </c>
      <c r="B1162" s="315" t="s">
        <v>2104</v>
      </c>
      <c r="C1162" s="447">
        <v>7</v>
      </c>
      <c r="D1162" s="447">
        <v>0</v>
      </c>
      <c r="E1162" s="313">
        <f t="shared" si="58"/>
        <v>-1</v>
      </c>
      <c r="F1162" s="286" t="str">
        <f t="shared" si="59"/>
        <v>是</v>
      </c>
      <c r="G1162" s="167" t="str">
        <f t="shared" si="60"/>
        <v>项</v>
      </c>
    </row>
    <row r="1163" hidden="1" spans="1:7">
      <c r="A1163" s="445" t="s">
        <v>2105</v>
      </c>
      <c r="B1163" s="311" t="s">
        <v>2106</v>
      </c>
      <c r="C1163" s="312">
        <f>SUM(C1164:C1177)</f>
        <v>0</v>
      </c>
      <c r="D1163" s="312">
        <f>SUM(D1164:D1177)</f>
        <v>37</v>
      </c>
      <c r="E1163" s="313" t="str">
        <f t="shared" si="58"/>
        <v/>
      </c>
      <c r="F1163" s="286" t="str">
        <f t="shared" si="59"/>
        <v>是</v>
      </c>
      <c r="G1163" s="167" t="str">
        <f t="shared" si="60"/>
        <v>款</v>
      </c>
    </row>
    <row r="1164" hidden="1" spans="1:7">
      <c r="A1164" s="446" t="s">
        <v>2107</v>
      </c>
      <c r="B1164" s="315" t="s">
        <v>139</v>
      </c>
      <c r="C1164" s="322">
        <v>0</v>
      </c>
      <c r="D1164" s="447">
        <v>11</v>
      </c>
      <c r="E1164" s="313" t="str">
        <f t="shared" si="58"/>
        <v/>
      </c>
      <c r="F1164" s="286" t="str">
        <f t="shared" si="59"/>
        <v>是</v>
      </c>
      <c r="G1164" s="167" t="str">
        <f t="shared" si="60"/>
        <v>项</v>
      </c>
    </row>
    <row r="1165" hidden="1" spans="1:7">
      <c r="A1165" s="446" t="s">
        <v>2108</v>
      </c>
      <c r="B1165" s="315" t="s">
        <v>141</v>
      </c>
      <c r="C1165" s="322">
        <v>0</v>
      </c>
      <c r="D1165" s="447">
        <v>5</v>
      </c>
      <c r="E1165" s="313" t="str">
        <f t="shared" si="58"/>
        <v/>
      </c>
      <c r="F1165" s="286" t="str">
        <f t="shared" si="59"/>
        <v>是</v>
      </c>
      <c r="G1165" s="167" t="str">
        <f t="shared" si="60"/>
        <v>项</v>
      </c>
    </row>
    <row r="1166" hidden="1" spans="1:7">
      <c r="A1166" s="446" t="s">
        <v>2109</v>
      </c>
      <c r="B1166" s="315" t="s">
        <v>143</v>
      </c>
      <c r="C1166" s="322">
        <v>0</v>
      </c>
      <c r="D1166" s="447">
        <v>0</v>
      </c>
      <c r="E1166" s="313" t="str">
        <f t="shared" si="58"/>
        <v/>
      </c>
      <c r="F1166" s="286" t="str">
        <f t="shared" si="59"/>
        <v>否</v>
      </c>
      <c r="G1166" s="167" t="str">
        <f t="shared" si="60"/>
        <v>项</v>
      </c>
    </row>
    <row r="1167" hidden="1" spans="1:7">
      <c r="A1167" s="446" t="s">
        <v>2110</v>
      </c>
      <c r="B1167" s="315" t="s">
        <v>2111</v>
      </c>
      <c r="C1167" s="322">
        <v>0</v>
      </c>
      <c r="D1167" s="447">
        <v>21</v>
      </c>
      <c r="E1167" s="313" t="str">
        <f t="shared" si="58"/>
        <v/>
      </c>
      <c r="F1167" s="286" t="str">
        <f t="shared" si="59"/>
        <v>是</v>
      </c>
      <c r="G1167" s="167" t="str">
        <f t="shared" si="60"/>
        <v>项</v>
      </c>
    </row>
    <row r="1168" hidden="1" spans="1:7">
      <c r="A1168" s="446" t="s">
        <v>2112</v>
      </c>
      <c r="B1168" s="315" t="s">
        <v>2113</v>
      </c>
      <c r="C1168" s="322"/>
      <c r="D1168" s="322"/>
      <c r="E1168" s="313" t="str">
        <f t="shared" si="58"/>
        <v/>
      </c>
      <c r="F1168" s="286" t="str">
        <f t="shared" si="59"/>
        <v>否</v>
      </c>
      <c r="G1168" s="167" t="str">
        <f t="shared" si="60"/>
        <v>项</v>
      </c>
    </row>
    <row r="1169" hidden="1" spans="1:7">
      <c r="A1169" s="446" t="s">
        <v>2114</v>
      </c>
      <c r="B1169" s="315" t="s">
        <v>2115</v>
      </c>
      <c r="C1169" s="322"/>
      <c r="D1169" s="322"/>
      <c r="E1169" s="313" t="str">
        <f t="shared" si="58"/>
        <v/>
      </c>
      <c r="F1169" s="286" t="str">
        <f t="shared" si="59"/>
        <v>否</v>
      </c>
      <c r="G1169" s="167" t="str">
        <f t="shared" si="60"/>
        <v>项</v>
      </c>
    </row>
    <row r="1170" hidden="1" spans="1:7">
      <c r="A1170" s="446" t="s">
        <v>2116</v>
      </c>
      <c r="B1170" s="315" t="s">
        <v>2117</v>
      </c>
      <c r="C1170" s="322"/>
      <c r="D1170" s="322"/>
      <c r="E1170" s="313" t="str">
        <f t="shared" si="58"/>
        <v/>
      </c>
      <c r="F1170" s="286" t="str">
        <f t="shared" si="59"/>
        <v>否</v>
      </c>
      <c r="G1170" s="167" t="str">
        <f t="shared" si="60"/>
        <v>项</v>
      </c>
    </row>
    <row r="1171" hidden="1" spans="1:7">
      <c r="A1171" s="446" t="s">
        <v>2118</v>
      </c>
      <c r="B1171" s="315" t="s">
        <v>2119</v>
      </c>
      <c r="C1171" s="322"/>
      <c r="D1171" s="322"/>
      <c r="E1171" s="313" t="str">
        <f t="shared" si="58"/>
        <v/>
      </c>
      <c r="F1171" s="286" t="str">
        <f t="shared" si="59"/>
        <v>否</v>
      </c>
      <c r="G1171" s="167" t="str">
        <f t="shared" si="60"/>
        <v>项</v>
      </c>
    </row>
    <row r="1172" hidden="1" spans="1:7">
      <c r="A1172" s="446" t="s">
        <v>2120</v>
      </c>
      <c r="B1172" s="315" t="s">
        <v>2121</v>
      </c>
      <c r="C1172" s="322">
        <v>0</v>
      </c>
      <c r="D1172" s="322">
        <v>0</v>
      </c>
      <c r="E1172" s="313" t="str">
        <f t="shared" si="58"/>
        <v/>
      </c>
      <c r="F1172" s="286" t="str">
        <f t="shared" si="59"/>
        <v>否</v>
      </c>
      <c r="G1172" s="167" t="str">
        <f t="shared" si="60"/>
        <v>项</v>
      </c>
    </row>
    <row r="1173" hidden="1" spans="1:7">
      <c r="A1173" s="446" t="s">
        <v>2122</v>
      </c>
      <c r="B1173" s="315" t="s">
        <v>2123</v>
      </c>
      <c r="C1173" s="322">
        <v>0</v>
      </c>
      <c r="D1173" s="322">
        <v>0</v>
      </c>
      <c r="E1173" s="313" t="str">
        <f t="shared" si="58"/>
        <v/>
      </c>
      <c r="F1173" s="286" t="str">
        <f t="shared" si="59"/>
        <v>否</v>
      </c>
      <c r="G1173" s="167" t="str">
        <f t="shared" si="60"/>
        <v>项</v>
      </c>
    </row>
    <row r="1174" hidden="1" spans="1:7">
      <c r="A1174" s="446" t="s">
        <v>2124</v>
      </c>
      <c r="B1174" s="315" t="s">
        <v>2125</v>
      </c>
      <c r="C1174" s="322">
        <v>0</v>
      </c>
      <c r="D1174" s="322">
        <v>0</v>
      </c>
      <c r="E1174" s="313" t="str">
        <f t="shared" si="58"/>
        <v/>
      </c>
      <c r="F1174" s="286" t="str">
        <f t="shared" si="59"/>
        <v>否</v>
      </c>
      <c r="G1174" s="167" t="str">
        <f t="shared" si="60"/>
        <v>项</v>
      </c>
    </row>
    <row r="1175" hidden="1" spans="1:7">
      <c r="A1175" s="446" t="s">
        <v>2126</v>
      </c>
      <c r="B1175" s="315" t="s">
        <v>2127</v>
      </c>
      <c r="C1175" s="322">
        <v>0</v>
      </c>
      <c r="D1175" s="322">
        <v>0</v>
      </c>
      <c r="E1175" s="313" t="str">
        <f t="shared" si="58"/>
        <v/>
      </c>
      <c r="F1175" s="286" t="str">
        <f t="shared" si="59"/>
        <v>否</v>
      </c>
      <c r="G1175" s="167" t="str">
        <f t="shared" si="60"/>
        <v>项</v>
      </c>
    </row>
    <row r="1176" hidden="1" spans="1:7">
      <c r="A1176" s="446" t="s">
        <v>2128</v>
      </c>
      <c r="B1176" s="315" t="s">
        <v>2129</v>
      </c>
      <c r="C1176" s="322">
        <v>0</v>
      </c>
      <c r="D1176" s="322">
        <v>0</v>
      </c>
      <c r="E1176" s="313" t="str">
        <f t="shared" si="58"/>
        <v/>
      </c>
      <c r="F1176" s="286" t="str">
        <f t="shared" si="59"/>
        <v>否</v>
      </c>
      <c r="G1176" s="167" t="str">
        <f t="shared" si="60"/>
        <v>项</v>
      </c>
    </row>
    <row r="1177" hidden="1" spans="1:7">
      <c r="A1177" s="446" t="s">
        <v>2130</v>
      </c>
      <c r="B1177" s="315" t="s">
        <v>2131</v>
      </c>
      <c r="C1177" s="322">
        <v>0</v>
      </c>
      <c r="D1177" s="322">
        <v>0</v>
      </c>
      <c r="E1177" s="313" t="str">
        <f t="shared" si="58"/>
        <v/>
      </c>
      <c r="F1177" s="286" t="str">
        <f t="shared" si="59"/>
        <v>否</v>
      </c>
      <c r="G1177" s="167" t="str">
        <f t="shared" si="60"/>
        <v>项</v>
      </c>
    </row>
    <row r="1178" hidden="1" spans="1:7">
      <c r="A1178" s="445" t="s">
        <v>2132</v>
      </c>
      <c r="B1178" s="311" t="s">
        <v>2133</v>
      </c>
      <c r="C1178" s="312"/>
      <c r="D1178" s="312"/>
      <c r="E1178" s="313" t="str">
        <f t="shared" si="58"/>
        <v/>
      </c>
      <c r="F1178" s="286" t="str">
        <f t="shared" si="59"/>
        <v>否</v>
      </c>
      <c r="G1178" s="167" t="str">
        <f t="shared" si="60"/>
        <v>款</v>
      </c>
    </row>
    <row r="1179" hidden="1" spans="1:7">
      <c r="A1179" s="318">
        <v>2209999</v>
      </c>
      <c r="B1179" s="315" t="s">
        <v>2134</v>
      </c>
      <c r="C1179" s="322"/>
      <c r="D1179" s="322"/>
      <c r="E1179" s="313" t="str">
        <f t="shared" si="58"/>
        <v/>
      </c>
      <c r="F1179" s="286" t="str">
        <f t="shared" si="59"/>
        <v>否</v>
      </c>
      <c r="G1179" s="167" t="str">
        <f t="shared" si="60"/>
        <v>项</v>
      </c>
    </row>
    <row r="1180" spans="1:7">
      <c r="A1180" s="445" t="s">
        <v>105</v>
      </c>
      <c r="B1180" s="311" t="s">
        <v>106</v>
      </c>
      <c r="C1180" s="312">
        <f>C1181+C1192+C1196</f>
        <v>31779</v>
      </c>
      <c r="D1180" s="312">
        <f>D1181+D1192+D1196</f>
        <v>30826</v>
      </c>
      <c r="E1180" s="313">
        <f t="shared" si="58"/>
        <v>-0.03</v>
      </c>
      <c r="F1180" s="286" t="str">
        <f t="shared" si="59"/>
        <v>是</v>
      </c>
      <c r="G1180" s="167" t="str">
        <f t="shared" si="60"/>
        <v>类</v>
      </c>
    </row>
    <row r="1181" spans="1:7">
      <c r="A1181" s="445" t="s">
        <v>2135</v>
      </c>
      <c r="B1181" s="311" t="s">
        <v>2136</v>
      </c>
      <c r="C1181" s="312">
        <f>SUM(C1182:C1191)</f>
        <v>10793</v>
      </c>
      <c r="D1181" s="312">
        <f>SUM(D1182:D1191)</f>
        <v>9590</v>
      </c>
      <c r="E1181" s="313">
        <f t="shared" si="58"/>
        <v>-0.111</v>
      </c>
      <c r="F1181" s="286" t="str">
        <f t="shared" si="59"/>
        <v>是</v>
      </c>
      <c r="G1181" s="167" t="str">
        <f t="shared" si="60"/>
        <v>款</v>
      </c>
    </row>
    <row r="1182" hidden="1" spans="1:7">
      <c r="A1182" s="446" t="s">
        <v>2137</v>
      </c>
      <c r="B1182" s="315" t="s">
        <v>2138</v>
      </c>
      <c r="C1182" s="447">
        <v>0</v>
      </c>
      <c r="D1182" s="322">
        <v>0</v>
      </c>
      <c r="E1182" s="313" t="str">
        <f t="shared" si="58"/>
        <v/>
      </c>
      <c r="F1182" s="286" t="str">
        <f t="shared" si="59"/>
        <v>否</v>
      </c>
      <c r="G1182" s="167" t="str">
        <f t="shared" si="60"/>
        <v>项</v>
      </c>
    </row>
    <row r="1183" hidden="1" spans="1:7">
      <c r="A1183" s="446" t="s">
        <v>2139</v>
      </c>
      <c r="B1183" s="315" t="s">
        <v>2140</v>
      </c>
      <c r="C1183" s="447">
        <v>0</v>
      </c>
      <c r="D1183" s="322">
        <v>0</v>
      </c>
      <c r="E1183" s="313" t="str">
        <f t="shared" si="58"/>
        <v/>
      </c>
      <c r="F1183" s="286" t="str">
        <f t="shared" si="59"/>
        <v>否</v>
      </c>
      <c r="G1183" s="167" t="str">
        <f t="shared" si="60"/>
        <v>项</v>
      </c>
    </row>
    <row r="1184" hidden="1" spans="1:7">
      <c r="A1184" s="446" t="s">
        <v>2141</v>
      </c>
      <c r="B1184" s="315" t="s">
        <v>2142</v>
      </c>
      <c r="C1184" s="447">
        <v>0</v>
      </c>
      <c r="D1184" s="322">
        <v>0</v>
      </c>
      <c r="E1184" s="313" t="str">
        <f t="shared" si="58"/>
        <v/>
      </c>
      <c r="F1184" s="286" t="str">
        <f t="shared" si="59"/>
        <v>否</v>
      </c>
      <c r="G1184" s="167" t="str">
        <f t="shared" si="60"/>
        <v>项</v>
      </c>
    </row>
    <row r="1185" hidden="1" spans="1:7">
      <c r="A1185" s="446" t="s">
        <v>2143</v>
      </c>
      <c r="B1185" s="315" t="s">
        <v>2144</v>
      </c>
      <c r="C1185" s="447">
        <v>0</v>
      </c>
      <c r="D1185" s="322">
        <v>0</v>
      </c>
      <c r="E1185" s="313" t="str">
        <f t="shared" si="58"/>
        <v/>
      </c>
      <c r="F1185" s="286" t="str">
        <f t="shared" si="59"/>
        <v>否</v>
      </c>
      <c r="G1185" s="167" t="str">
        <f t="shared" si="60"/>
        <v>项</v>
      </c>
    </row>
    <row r="1186" hidden="1" spans="1:7">
      <c r="A1186" s="446" t="s">
        <v>2145</v>
      </c>
      <c r="B1186" s="315" t="s">
        <v>2146</v>
      </c>
      <c r="C1186" s="447">
        <v>0</v>
      </c>
      <c r="D1186" s="322"/>
      <c r="E1186" s="313" t="str">
        <f t="shared" si="58"/>
        <v/>
      </c>
      <c r="F1186" s="286" t="str">
        <f t="shared" si="59"/>
        <v>否</v>
      </c>
      <c r="G1186" s="167" t="str">
        <f t="shared" si="60"/>
        <v>项</v>
      </c>
    </row>
    <row r="1187" spans="1:7">
      <c r="A1187" s="446" t="s">
        <v>2147</v>
      </c>
      <c r="B1187" s="315" t="s">
        <v>2148</v>
      </c>
      <c r="C1187" s="447">
        <v>93</v>
      </c>
      <c r="D1187" s="322">
        <v>0</v>
      </c>
      <c r="E1187" s="313">
        <f t="shared" si="58"/>
        <v>-1</v>
      </c>
      <c r="F1187" s="286" t="str">
        <f t="shared" si="59"/>
        <v>是</v>
      </c>
      <c r="G1187" s="167" t="str">
        <f t="shared" si="60"/>
        <v>项</v>
      </c>
    </row>
    <row r="1188" hidden="1" spans="1:7">
      <c r="A1188" s="446" t="s">
        <v>2149</v>
      </c>
      <c r="B1188" s="315" t="s">
        <v>2150</v>
      </c>
      <c r="C1188" s="447">
        <v>0</v>
      </c>
      <c r="D1188" s="322">
        <v>0</v>
      </c>
      <c r="E1188" s="313" t="str">
        <f t="shared" si="58"/>
        <v/>
      </c>
      <c r="F1188" s="286" t="str">
        <f t="shared" si="59"/>
        <v>否</v>
      </c>
      <c r="G1188" s="167" t="str">
        <f t="shared" si="60"/>
        <v>项</v>
      </c>
    </row>
    <row r="1189" spans="1:7">
      <c r="A1189" s="446" t="s">
        <v>2151</v>
      </c>
      <c r="B1189" s="315" t="s">
        <v>2152</v>
      </c>
      <c r="C1189" s="447">
        <v>9700</v>
      </c>
      <c r="D1189" s="447">
        <v>695</v>
      </c>
      <c r="E1189" s="313">
        <f t="shared" si="58"/>
        <v>-0.928</v>
      </c>
      <c r="F1189" s="286" t="str">
        <f t="shared" si="59"/>
        <v>是</v>
      </c>
      <c r="G1189" s="167" t="str">
        <f t="shared" si="60"/>
        <v>项</v>
      </c>
    </row>
    <row r="1190" hidden="1" spans="1:7">
      <c r="A1190" s="446" t="s">
        <v>2153</v>
      </c>
      <c r="B1190" s="315" t="s">
        <v>2154</v>
      </c>
      <c r="C1190" s="447">
        <v>0</v>
      </c>
      <c r="D1190" s="322">
        <v>0</v>
      </c>
      <c r="E1190" s="313" t="str">
        <f t="shared" si="58"/>
        <v/>
      </c>
      <c r="F1190" s="286" t="str">
        <f t="shared" si="59"/>
        <v>否</v>
      </c>
      <c r="G1190" s="167" t="str">
        <f t="shared" si="60"/>
        <v>项</v>
      </c>
    </row>
    <row r="1191" spans="1:7">
      <c r="A1191" s="446" t="s">
        <v>2155</v>
      </c>
      <c r="B1191" s="315" t="s">
        <v>2156</v>
      </c>
      <c r="C1191" s="447">
        <v>1000</v>
      </c>
      <c r="D1191" s="447">
        <v>8895</v>
      </c>
      <c r="E1191" s="313">
        <f t="shared" si="58"/>
        <v>7.895</v>
      </c>
      <c r="F1191" s="286" t="str">
        <f t="shared" si="59"/>
        <v>是</v>
      </c>
      <c r="G1191" s="167" t="str">
        <f t="shared" si="60"/>
        <v>项</v>
      </c>
    </row>
    <row r="1192" spans="1:7">
      <c r="A1192" s="445" t="s">
        <v>2157</v>
      </c>
      <c r="B1192" s="311" t="s">
        <v>2158</v>
      </c>
      <c r="C1192" s="312">
        <f>C1193+C1194+C1195</f>
        <v>20986</v>
      </c>
      <c r="D1192" s="312">
        <f>D1193+D1194+D1195</f>
        <v>21236</v>
      </c>
      <c r="E1192" s="313">
        <f t="shared" si="58"/>
        <v>0.012</v>
      </c>
      <c r="F1192" s="286" t="str">
        <f t="shared" si="59"/>
        <v>是</v>
      </c>
      <c r="G1192" s="167" t="str">
        <f t="shared" si="60"/>
        <v>款</v>
      </c>
    </row>
    <row r="1193" spans="1:7">
      <c r="A1193" s="446" t="s">
        <v>2159</v>
      </c>
      <c r="B1193" s="315" t="s">
        <v>2160</v>
      </c>
      <c r="C1193" s="447">
        <v>20986</v>
      </c>
      <c r="D1193" s="447">
        <v>21236</v>
      </c>
      <c r="E1193" s="313">
        <f t="shared" si="58"/>
        <v>0.012</v>
      </c>
      <c r="F1193" s="286" t="str">
        <f t="shared" si="59"/>
        <v>是</v>
      </c>
      <c r="G1193" s="167" t="str">
        <f t="shared" si="60"/>
        <v>项</v>
      </c>
    </row>
    <row r="1194" hidden="1" spans="1:7">
      <c r="A1194" s="446" t="s">
        <v>2161</v>
      </c>
      <c r="B1194" s="315" t="s">
        <v>2162</v>
      </c>
      <c r="C1194" s="447">
        <v>0</v>
      </c>
      <c r="D1194" s="322">
        <v>0</v>
      </c>
      <c r="E1194" s="313" t="str">
        <f t="shared" si="58"/>
        <v/>
      </c>
      <c r="F1194" s="286" t="str">
        <f t="shared" si="59"/>
        <v>否</v>
      </c>
      <c r="G1194" s="167" t="str">
        <f t="shared" si="60"/>
        <v>项</v>
      </c>
    </row>
    <row r="1195" hidden="1" spans="1:7">
      <c r="A1195" s="446" t="s">
        <v>2163</v>
      </c>
      <c r="B1195" s="315" t="s">
        <v>2164</v>
      </c>
      <c r="C1195" s="447">
        <v>0</v>
      </c>
      <c r="D1195" s="322"/>
      <c r="E1195" s="313" t="str">
        <f t="shared" si="58"/>
        <v/>
      </c>
      <c r="F1195" s="286" t="str">
        <f t="shared" si="59"/>
        <v>否</v>
      </c>
      <c r="G1195" s="167" t="str">
        <f t="shared" si="60"/>
        <v>项</v>
      </c>
    </row>
    <row r="1196" hidden="1" spans="1:7">
      <c r="A1196" s="445" t="s">
        <v>2165</v>
      </c>
      <c r="B1196" s="311" t="s">
        <v>2166</v>
      </c>
      <c r="C1196" s="312"/>
      <c r="D1196" s="312"/>
      <c r="E1196" s="313" t="str">
        <f t="shared" si="58"/>
        <v/>
      </c>
      <c r="F1196" s="286" t="str">
        <f t="shared" si="59"/>
        <v>否</v>
      </c>
      <c r="G1196" s="167" t="str">
        <f t="shared" si="60"/>
        <v>款</v>
      </c>
    </row>
    <row r="1197" hidden="1" spans="1:7">
      <c r="A1197" s="446" t="s">
        <v>2167</v>
      </c>
      <c r="B1197" s="315" t="s">
        <v>2168</v>
      </c>
      <c r="C1197" s="322">
        <v>0</v>
      </c>
      <c r="D1197" s="322">
        <v>0</v>
      </c>
      <c r="E1197" s="313" t="str">
        <f t="shared" si="58"/>
        <v/>
      </c>
      <c r="F1197" s="286" t="str">
        <f t="shared" si="59"/>
        <v>否</v>
      </c>
      <c r="G1197" s="167" t="str">
        <f t="shared" si="60"/>
        <v>项</v>
      </c>
    </row>
    <row r="1198" hidden="1" spans="1:7">
      <c r="A1198" s="446" t="s">
        <v>2169</v>
      </c>
      <c r="B1198" s="315" t="s">
        <v>2170</v>
      </c>
      <c r="C1198" s="322"/>
      <c r="D1198" s="322"/>
      <c r="E1198" s="313" t="str">
        <f t="shared" si="58"/>
        <v/>
      </c>
      <c r="F1198" s="286" t="str">
        <f t="shared" si="59"/>
        <v>否</v>
      </c>
      <c r="G1198" s="167" t="str">
        <f t="shared" si="60"/>
        <v>项</v>
      </c>
    </row>
    <row r="1199" hidden="1" spans="1:7">
      <c r="A1199" s="446" t="s">
        <v>2171</v>
      </c>
      <c r="B1199" s="315" t="s">
        <v>2172</v>
      </c>
      <c r="C1199" s="322">
        <v>0</v>
      </c>
      <c r="D1199" s="322">
        <v>0</v>
      </c>
      <c r="E1199" s="313" t="str">
        <f t="shared" si="58"/>
        <v/>
      </c>
      <c r="F1199" s="286" t="str">
        <f t="shared" si="59"/>
        <v>否</v>
      </c>
      <c r="G1199" s="167" t="str">
        <f t="shared" si="60"/>
        <v>项</v>
      </c>
    </row>
    <row r="1200" spans="1:7">
      <c r="A1200" s="445" t="s">
        <v>107</v>
      </c>
      <c r="B1200" s="311" t="s">
        <v>108</v>
      </c>
      <c r="C1200" s="312">
        <f>C1201+C1219+C1233+C1239+C1245</f>
        <v>1348</v>
      </c>
      <c r="D1200" s="312">
        <f>D1201+D1219+D1233+D1239+D1245</f>
        <v>1549</v>
      </c>
      <c r="E1200" s="313">
        <f t="shared" si="58"/>
        <v>0.149</v>
      </c>
      <c r="F1200" s="286" t="str">
        <f t="shared" si="59"/>
        <v>是</v>
      </c>
      <c r="G1200" s="167" t="str">
        <f t="shared" si="60"/>
        <v>类</v>
      </c>
    </row>
    <row r="1201" spans="1:7">
      <c r="A1201" s="445" t="s">
        <v>2173</v>
      </c>
      <c r="B1201" s="311" t="s">
        <v>2174</v>
      </c>
      <c r="C1201" s="312">
        <f>SUM(C1202:C1218)</f>
        <v>228</v>
      </c>
      <c r="D1201" s="312">
        <f>SUM(D1202:D1218)</f>
        <v>224</v>
      </c>
      <c r="E1201" s="313">
        <f t="shared" si="58"/>
        <v>-0.018</v>
      </c>
      <c r="F1201" s="286" t="str">
        <f t="shared" si="59"/>
        <v>是</v>
      </c>
      <c r="G1201" s="167" t="str">
        <f t="shared" si="60"/>
        <v>款</v>
      </c>
    </row>
    <row r="1202" hidden="1" spans="1:7">
      <c r="A1202" s="446" t="s">
        <v>2175</v>
      </c>
      <c r="B1202" s="315" t="s">
        <v>139</v>
      </c>
      <c r="C1202" s="447">
        <v>0</v>
      </c>
      <c r="D1202" s="322"/>
      <c r="E1202" s="313" t="str">
        <f t="shared" si="58"/>
        <v/>
      </c>
      <c r="F1202" s="286" t="str">
        <f t="shared" si="59"/>
        <v>否</v>
      </c>
      <c r="G1202" s="167" t="str">
        <f t="shared" si="60"/>
        <v>项</v>
      </c>
    </row>
    <row r="1203" spans="1:7">
      <c r="A1203" s="446" t="s">
        <v>2176</v>
      </c>
      <c r="B1203" s="315" t="s">
        <v>141</v>
      </c>
      <c r="C1203" s="447">
        <v>7</v>
      </c>
      <c r="D1203" s="322">
        <v>7</v>
      </c>
      <c r="E1203" s="313">
        <f t="shared" si="58"/>
        <v>0</v>
      </c>
      <c r="F1203" s="286" t="str">
        <f t="shared" si="59"/>
        <v>是</v>
      </c>
      <c r="G1203" s="167" t="str">
        <f t="shared" si="60"/>
        <v>项</v>
      </c>
    </row>
    <row r="1204" hidden="1" spans="1:7">
      <c r="A1204" s="446" t="s">
        <v>2177</v>
      </c>
      <c r="B1204" s="315" t="s">
        <v>143</v>
      </c>
      <c r="C1204" s="447">
        <v>0</v>
      </c>
      <c r="D1204" s="322"/>
      <c r="E1204" s="313" t="str">
        <f t="shared" si="58"/>
        <v/>
      </c>
      <c r="F1204" s="286" t="str">
        <f t="shared" si="59"/>
        <v>否</v>
      </c>
      <c r="G1204" s="167" t="str">
        <f t="shared" si="60"/>
        <v>项</v>
      </c>
    </row>
    <row r="1205" hidden="1" spans="1:7">
      <c r="A1205" s="446" t="s">
        <v>2178</v>
      </c>
      <c r="B1205" s="315" t="s">
        <v>2179</v>
      </c>
      <c r="C1205" s="447">
        <v>0</v>
      </c>
      <c r="D1205" s="322">
        <v>0</v>
      </c>
      <c r="E1205" s="313" t="str">
        <f t="shared" si="58"/>
        <v/>
      </c>
      <c r="F1205" s="286" t="str">
        <f t="shared" si="59"/>
        <v>否</v>
      </c>
      <c r="G1205" s="167" t="str">
        <f t="shared" si="60"/>
        <v>项</v>
      </c>
    </row>
    <row r="1206" hidden="1" spans="1:7">
      <c r="A1206" s="446" t="s">
        <v>2180</v>
      </c>
      <c r="B1206" s="315" t="s">
        <v>2181</v>
      </c>
      <c r="C1206" s="447">
        <v>0</v>
      </c>
      <c r="D1206" s="322">
        <v>0</v>
      </c>
      <c r="E1206" s="313" t="str">
        <f t="shared" si="58"/>
        <v/>
      </c>
      <c r="F1206" s="286" t="str">
        <f t="shared" si="59"/>
        <v>否</v>
      </c>
      <c r="G1206" s="167" t="str">
        <f t="shared" si="60"/>
        <v>项</v>
      </c>
    </row>
    <row r="1207" hidden="1" spans="1:7">
      <c r="A1207" s="446" t="s">
        <v>2182</v>
      </c>
      <c r="B1207" s="315" t="s">
        <v>2183</v>
      </c>
      <c r="C1207" s="447">
        <v>0</v>
      </c>
      <c r="D1207" s="322"/>
      <c r="E1207" s="313" t="str">
        <f t="shared" si="58"/>
        <v/>
      </c>
      <c r="F1207" s="286" t="str">
        <f t="shared" si="59"/>
        <v>否</v>
      </c>
      <c r="G1207" s="167" t="str">
        <f t="shared" si="60"/>
        <v>项</v>
      </c>
    </row>
    <row r="1208" hidden="1" spans="1:7">
      <c r="A1208" s="446" t="s">
        <v>2184</v>
      </c>
      <c r="B1208" s="315" t="s">
        <v>2185</v>
      </c>
      <c r="C1208" s="447">
        <v>0</v>
      </c>
      <c r="D1208" s="322">
        <v>0</v>
      </c>
      <c r="E1208" s="313" t="str">
        <f t="shared" si="58"/>
        <v/>
      </c>
      <c r="F1208" s="286" t="str">
        <f t="shared" si="59"/>
        <v>否</v>
      </c>
      <c r="G1208" s="167" t="str">
        <f t="shared" si="60"/>
        <v>项</v>
      </c>
    </row>
    <row r="1209" hidden="1" spans="1:7">
      <c r="A1209" s="446" t="s">
        <v>2186</v>
      </c>
      <c r="B1209" s="315" t="s">
        <v>2187</v>
      </c>
      <c r="C1209" s="447">
        <v>0</v>
      </c>
      <c r="D1209" s="322"/>
      <c r="E1209" s="313" t="str">
        <f t="shared" si="58"/>
        <v/>
      </c>
      <c r="F1209" s="286" t="str">
        <f t="shared" si="59"/>
        <v>否</v>
      </c>
      <c r="G1209" s="167" t="str">
        <f t="shared" si="60"/>
        <v>项</v>
      </c>
    </row>
    <row r="1210" hidden="1" spans="1:7">
      <c r="A1210" s="446" t="s">
        <v>2188</v>
      </c>
      <c r="B1210" s="315" t="s">
        <v>2189</v>
      </c>
      <c r="C1210" s="447">
        <v>0</v>
      </c>
      <c r="D1210" s="322">
        <v>0</v>
      </c>
      <c r="E1210" s="313" t="str">
        <f t="shared" si="58"/>
        <v/>
      </c>
      <c r="F1210" s="286" t="str">
        <f t="shared" si="59"/>
        <v>否</v>
      </c>
      <c r="G1210" s="167" t="str">
        <f t="shared" si="60"/>
        <v>项</v>
      </c>
    </row>
    <row r="1211" hidden="1" spans="1:7">
      <c r="A1211" s="446" t="s">
        <v>2190</v>
      </c>
      <c r="B1211" s="315" t="s">
        <v>2191</v>
      </c>
      <c r="C1211" s="447">
        <v>0</v>
      </c>
      <c r="D1211" s="322">
        <v>0</v>
      </c>
      <c r="E1211" s="313" t="str">
        <f t="shared" si="58"/>
        <v/>
      </c>
      <c r="F1211" s="286" t="str">
        <f t="shared" si="59"/>
        <v>否</v>
      </c>
      <c r="G1211" s="167" t="str">
        <f t="shared" si="60"/>
        <v>项</v>
      </c>
    </row>
    <row r="1212" spans="1:7">
      <c r="A1212" s="446" t="s">
        <v>2192</v>
      </c>
      <c r="B1212" s="315" t="s">
        <v>2193</v>
      </c>
      <c r="C1212" s="447">
        <v>180</v>
      </c>
      <c r="D1212" s="322">
        <v>180</v>
      </c>
      <c r="E1212" s="313">
        <f t="shared" si="58"/>
        <v>0</v>
      </c>
      <c r="F1212" s="286" t="str">
        <f t="shared" si="59"/>
        <v>是</v>
      </c>
      <c r="G1212" s="167" t="str">
        <f t="shared" si="60"/>
        <v>项</v>
      </c>
    </row>
    <row r="1213" hidden="1" spans="1:7">
      <c r="A1213" s="446" t="s">
        <v>2194</v>
      </c>
      <c r="B1213" s="315" t="s">
        <v>2195</v>
      </c>
      <c r="C1213" s="447">
        <v>0</v>
      </c>
      <c r="D1213" s="322">
        <v>0</v>
      </c>
      <c r="E1213" s="313" t="str">
        <f t="shared" si="58"/>
        <v/>
      </c>
      <c r="F1213" s="286" t="str">
        <f t="shared" si="59"/>
        <v>否</v>
      </c>
      <c r="G1213" s="167" t="str">
        <f t="shared" si="60"/>
        <v>项</v>
      </c>
    </row>
    <row r="1214" hidden="1" spans="1:7">
      <c r="A1214" s="450">
        <v>2220119</v>
      </c>
      <c r="B1214" s="458" t="s">
        <v>2196</v>
      </c>
      <c r="C1214" s="447">
        <v>0</v>
      </c>
      <c r="D1214" s="322">
        <v>0</v>
      </c>
      <c r="E1214" s="313" t="str">
        <f t="shared" si="58"/>
        <v/>
      </c>
      <c r="F1214" s="286" t="str">
        <f t="shared" si="59"/>
        <v>否</v>
      </c>
      <c r="G1214" s="167" t="str">
        <f t="shared" si="60"/>
        <v>项</v>
      </c>
    </row>
    <row r="1215" hidden="1" spans="1:7">
      <c r="A1215" s="450">
        <v>2220120</v>
      </c>
      <c r="B1215" s="458" t="s">
        <v>2197</v>
      </c>
      <c r="C1215" s="447">
        <v>0</v>
      </c>
      <c r="D1215" s="322">
        <v>0</v>
      </c>
      <c r="E1215" s="313" t="str">
        <f t="shared" si="58"/>
        <v/>
      </c>
      <c r="F1215" s="286" t="str">
        <f t="shared" si="59"/>
        <v>否</v>
      </c>
      <c r="G1215" s="167" t="str">
        <f t="shared" si="60"/>
        <v>项</v>
      </c>
    </row>
    <row r="1216" hidden="1" spans="1:7">
      <c r="A1216" s="450">
        <v>2220121</v>
      </c>
      <c r="B1216" s="458" t="s">
        <v>2198</v>
      </c>
      <c r="C1216" s="447">
        <v>0</v>
      </c>
      <c r="D1216" s="322"/>
      <c r="E1216" s="313" t="str">
        <f t="shared" si="58"/>
        <v/>
      </c>
      <c r="F1216" s="286" t="str">
        <f t="shared" si="59"/>
        <v>否</v>
      </c>
      <c r="G1216" s="167" t="str">
        <f t="shared" si="60"/>
        <v>项</v>
      </c>
    </row>
    <row r="1217" hidden="1" spans="1:7">
      <c r="A1217" s="446" t="s">
        <v>2199</v>
      </c>
      <c r="B1217" s="315" t="s">
        <v>157</v>
      </c>
      <c r="C1217" s="447">
        <v>0</v>
      </c>
      <c r="D1217" s="322"/>
      <c r="E1217" s="313" t="str">
        <f t="shared" si="58"/>
        <v/>
      </c>
      <c r="F1217" s="286" t="str">
        <f t="shared" si="59"/>
        <v>否</v>
      </c>
      <c r="G1217" s="167" t="str">
        <f t="shared" si="60"/>
        <v>项</v>
      </c>
    </row>
    <row r="1218" spans="1:7">
      <c r="A1218" s="446" t="s">
        <v>2200</v>
      </c>
      <c r="B1218" s="315" t="s">
        <v>2201</v>
      </c>
      <c r="C1218" s="447">
        <v>41</v>
      </c>
      <c r="D1218" s="322">
        <v>37</v>
      </c>
      <c r="E1218" s="313">
        <f t="shared" si="58"/>
        <v>-0.098</v>
      </c>
      <c r="F1218" s="286" t="str">
        <f t="shared" si="59"/>
        <v>是</v>
      </c>
      <c r="G1218" s="167" t="str">
        <f t="shared" si="60"/>
        <v>项</v>
      </c>
    </row>
    <row r="1219" hidden="1" spans="1:7">
      <c r="A1219" s="445" t="s">
        <v>2202</v>
      </c>
      <c r="B1219" s="311" t="s">
        <v>2203</v>
      </c>
      <c r="C1219" s="312"/>
      <c r="D1219" s="312"/>
      <c r="E1219" s="313" t="str">
        <f t="shared" si="58"/>
        <v/>
      </c>
      <c r="F1219" s="286" t="str">
        <f t="shared" si="59"/>
        <v>否</v>
      </c>
      <c r="G1219" s="167" t="str">
        <f t="shared" si="60"/>
        <v>款</v>
      </c>
    </row>
    <row r="1220" hidden="1" spans="1:7">
      <c r="A1220" s="446" t="s">
        <v>2204</v>
      </c>
      <c r="B1220" s="315" t="s">
        <v>139</v>
      </c>
      <c r="C1220" s="322">
        <v>0</v>
      </c>
      <c r="D1220" s="322">
        <v>0</v>
      </c>
      <c r="E1220" s="313" t="str">
        <f t="shared" ref="E1220:E1283" si="61">IF(C1220&gt;0,D1220/C1220-1,IF(C1220&lt;0,-(D1220/C1220-1),""))</f>
        <v/>
      </c>
      <c r="F1220" s="286" t="str">
        <f t="shared" ref="F1220:F1283" si="62">IF(LEN(A1220)=3,"是",IF(B1220&lt;&gt;"",IF(SUM(C1220:D1220)&lt;&gt;0,"是","否"),"是"))</f>
        <v>否</v>
      </c>
      <c r="G1220" s="167" t="str">
        <f t="shared" ref="G1220:G1283" si="63">IF(LEN(A1220)=3,"类",IF(LEN(A1220)=5,"款","项"))</f>
        <v>项</v>
      </c>
    </row>
    <row r="1221" hidden="1" spans="1:7">
      <c r="A1221" s="446" t="s">
        <v>2205</v>
      </c>
      <c r="B1221" s="315" t="s">
        <v>141</v>
      </c>
      <c r="C1221" s="322">
        <v>0</v>
      </c>
      <c r="D1221" s="322">
        <v>0</v>
      </c>
      <c r="E1221" s="313" t="str">
        <f t="shared" si="61"/>
        <v/>
      </c>
      <c r="F1221" s="286" t="str">
        <f t="shared" si="62"/>
        <v>否</v>
      </c>
      <c r="G1221" s="167" t="str">
        <f t="shared" si="63"/>
        <v>项</v>
      </c>
    </row>
    <row r="1222" hidden="1" spans="1:7">
      <c r="A1222" s="446" t="s">
        <v>2206</v>
      </c>
      <c r="B1222" s="315" t="s">
        <v>143</v>
      </c>
      <c r="C1222" s="322">
        <v>0</v>
      </c>
      <c r="D1222" s="322">
        <v>0</v>
      </c>
      <c r="E1222" s="313" t="str">
        <f t="shared" si="61"/>
        <v/>
      </c>
      <c r="F1222" s="286" t="str">
        <f t="shared" si="62"/>
        <v>否</v>
      </c>
      <c r="G1222" s="167" t="str">
        <f t="shared" si="63"/>
        <v>项</v>
      </c>
    </row>
    <row r="1223" hidden="1" spans="1:7">
      <c r="A1223" s="446" t="s">
        <v>2207</v>
      </c>
      <c r="B1223" s="315" t="s">
        <v>2208</v>
      </c>
      <c r="C1223" s="322">
        <v>0</v>
      </c>
      <c r="D1223" s="322">
        <v>0</v>
      </c>
      <c r="E1223" s="313" t="str">
        <f t="shared" si="61"/>
        <v/>
      </c>
      <c r="F1223" s="286" t="str">
        <f t="shared" si="62"/>
        <v>否</v>
      </c>
      <c r="G1223" s="167" t="str">
        <f t="shared" si="63"/>
        <v>项</v>
      </c>
    </row>
    <row r="1224" hidden="1" spans="1:7">
      <c r="A1224" s="446" t="s">
        <v>2209</v>
      </c>
      <c r="B1224" s="315" t="s">
        <v>2210</v>
      </c>
      <c r="C1224" s="322">
        <v>0</v>
      </c>
      <c r="D1224" s="322">
        <v>0</v>
      </c>
      <c r="E1224" s="313" t="str">
        <f t="shared" si="61"/>
        <v/>
      </c>
      <c r="F1224" s="286" t="str">
        <f t="shared" si="62"/>
        <v>否</v>
      </c>
      <c r="G1224" s="167" t="str">
        <f t="shared" si="63"/>
        <v>项</v>
      </c>
    </row>
    <row r="1225" hidden="1" spans="1:7">
      <c r="A1225" s="446" t="s">
        <v>2211</v>
      </c>
      <c r="B1225" s="315" t="s">
        <v>2212</v>
      </c>
      <c r="C1225" s="322">
        <v>0</v>
      </c>
      <c r="D1225" s="322">
        <v>0</v>
      </c>
      <c r="E1225" s="313" t="str">
        <f t="shared" si="61"/>
        <v/>
      </c>
      <c r="F1225" s="286" t="str">
        <f t="shared" si="62"/>
        <v>否</v>
      </c>
      <c r="G1225" s="167" t="str">
        <f t="shared" si="63"/>
        <v>项</v>
      </c>
    </row>
    <row r="1226" hidden="1" spans="1:7">
      <c r="A1226" s="446" t="s">
        <v>2213</v>
      </c>
      <c r="B1226" s="315" t="s">
        <v>2214</v>
      </c>
      <c r="C1226" s="322">
        <v>0</v>
      </c>
      <c r="D1226" s="322">
        <v>0</v>
      </c>
      <c r="E1226" s="313" t="str">
        <f t="shared" si="61"/>
        <v/>
      </c>
      <c r="F1226" s="286" t="str">
        <f t="shared" si="62"/>
        <v>否</v>
      </c>
      <c r="G1226" s="167" t="str">
        <f t="shared" si="63"/>
        <v>项</v>
      </c>
    </row>
    <row r="1227" hidden="1" spans="1:7">
      <c r="A1227" s="446" t="s">
        <v>2215</v>
      </c>
      <c r="B1227" s="315" t="s">
        <v>2216</v>
      </c>
      <c r="C1227" s="322">
        <v>0</v>
      </c>
      <c r="D1227" s="322">
        <v>0</v>
      </c>
      <c r="E1227" s="313" t="str">
        <f t="shared" si="61"/>
        <v/>
      </c>
      <c r="F1227" s="286" t="str">
        <f t="shared" si="62"/>
        <v>否</v>
      </c>
      <c r="G1227" s="167" t="str">
        <f t="shared" si="63"/>
        <v>项</v>
      </c>
    </row>
    <row r="1228" hidden="1" spans="1:7">
      <c r="A1228" s="446" t="s">
        <v>2217</v>
      </c>
      <c r="B1228" s="315" t="s">
        <v>2218</v>
      </c>
      <c r="C1228" s="322">
        <v>0</v>
      </c>
      <c r="D1228" s="322">
        <v>0</v>
      </c>
      <c r="E1228" s="313" t="str">
        <f t="shared" si="61"/>
        <v/>
      </c>
      <c r="F1228" s="286" t="str">
        <f t="shared" si="62"/>
        <v>否</v>
      </c>
      <c r="G1228" s="167" t="str">
        <f t="shared" si="63"/>
        <v>项</v>
      </c>
    </row>
    <row r="1229" hidden="1" spans="1:7">
      <c r="A1229" s="446" t="s">
        <v>2219</v>
      </c>
      <c r="B1229" s="315" t="s">
        <v>2220</v>
      </c>
      <c r="C1229" s="322">
        <v>0</v>
      </c>
      <c r="D1229" s="322">
        <v>0</v>
      </c>
      <c r="E1229" s="313" t="str">
        <f t="shared" si="61"/>
        <v/>
      </c>
      <c r="F1229" s="286" t="str">
        <f t="shared" si="62"/>
        <v>否</v>
      </c>
      <c r="G1229" s="167" t="str">
        <f t="shared" si="63"/>
        <v>项</v>
      </c>
    </row>
    <row r="1230" hidden="1" spans="1:7">
      <c r="A1230" s="446" t="s">
        <v>2221</v>
      </c>
      <c r="B1230" s="315" t="s">
        <v>2222</v>
      </c>
      <c r="C1230" s="322">
        <v>0</v>
      </c>
      <c r="D1230" s="322">
        <v>0</v>
      </c>
      <c r="E1230" s="313" t="str">
        <f t="shared" si="61"/>
        <v/>
      </c>
      <c r="F1230" s="286" t="str">
        <f t="shared" si="62"/>
        <v>否</v>
      </c>
      <c r="G1230" s="167" t="str">
        <f t="shared" si="63"/>
        <v>项</v>
      </c>
    </row>
    <row r="1231" hidden="1" spans="1:7">
      <c r="A1231" s="446" t="s">
        <v>2223</v>
      </c>
      <c r="B1231" s="315" t="s">
        <v>157</v>
      </c>
      <c r="C1231" s="322"/>
      <c r="D1231" s="322"/>
      <c r="E1231" s="313" t="str">
        <f t="shared" si="61"/>
        <v/>
      </c>
      <c r="F1231" s="286" t="str">
        <f t="shared" si="62"/>
        <v>否</v>
      </c>
      <c r="G1231" s="167" t="str">
        <f t="shared" si="63"/>
        <v>项</v>
      </c>
    </row>
    <row r="1232" hidden="1" spans="1:7">
      <c r="A1232" s="446" t="s">
        <v>2224</v>
      </c>
      <c r="B1232" s="315" t="s">
        <v>2225</v>
      </c>
      <c r="C1232" s="322"/>
      <c r="D1232" s="322"/>
      <c r="E1232" s="313" t="str">
        <f t="shared" si="61"/>
        <v/>
      </c>
      <c r="F1232" s="286" t="str">
        <f t="shared" si="62"/>
        <v>否</v>
      </c>
      <c r="G1232" s="167" t="str">
        <f t="shared" si="63"/>
        <v>项</v>
      </c>
    </row>
    <row r="1233" hidden="1" spans="1:7">
      <c r="A1233" s="445" t="s">
        <v>2226</v>
      </c>
      <c r="B1233" s="311" t="s">
        <v>2227</v>
      </c>
      <c r="C1233" s="312">
        <f>SUM(C1234:C1238)</f>
        <v>0</v>
      </c>
      <c r="D1233" s="312">
        <f>SUM(D1234:D1238)</f>
        <v>0</v>
      </c>
      <c r="E1233" s="313" t="str">
        <f t="shared" si="61"/>
        <v/>
      </c>
      <c r="F1233" s="286" t="str">
        <f t="shared" si="62"/>
        <v>否</v>
      </c>
      <c r="G1233" s="167" t="str">
        <f t="shared" si="63"/>
        <v>款</v>
      </c>
    </row>
    <row r="1234" hidden="1" spans="1:7">
      <c r="A1234" s="446" t="s">
        <v>2228</v>
      </c>
      <c r="B1234" s="315" t="s">
        <v>2229</v>
      </c>
      <c r="C1234" s="322">
        <v>0</v>
      </c>
      <c r="D1234" s="322">
        <v>0</v>
      </c>
      <c r="E1234" s="313" t="str">
        <f t="shared" si="61"/>
        <v/>
      </c>
      <c r="F1234" s="286" t="str">
        <f t="shared" si="62"/>
        <v>否</v>
      </c>
      <c r="G1234" s="167" t="str">
        <f t="shared" si="63"/>
        <v>项</v>
      </c>
    </row>
    <row r="1235" hidden="1" spans="1:7">
      <c r="A1235" s="446" t="s">
        <v>2230</v>
      </c>
      <c r="B1235" s="315" t="s">
        <v>2231</v>
      </c>
      <c r="C1235" s="322">
        <v>0</v>
      </c>
      <c r="D1235" s="322">
        <v>0</v>
      </c>
      <c r="E1235" s="313" t="str">
        <f t="shared" si="61"/>
        <v/>
      </c>
      <c r="F1235" s="286" t="str">
        <f t="shared" si="62"/>
        <v>否</v>
      </c>
      <c r="G1235" s="167" t="str">
        <f t="shared" si="63"/>
        <v>项</v>
      </c>
    </row>
    <row r="1236" hidden="1" spans="1:7">
      <c r="A1236" s="446" t="s">
        <v>2232</v>
      </c>
      <c r="B1236" s="315" t="s">
        <v>2233</v>
      </c>
      <c r="C1236" s="322">
        <v>0</v>
      </c>
      <c r="D1236" s="322">
        <v>0</v>
      </c>
      <c r="E1236" s="313" t="str">
        <f t="shared" si="61"/>
        <v/>
      </c>
      <c r="F1236" s="286" t="str">
        <f t="shared" si="62"/>
        <v>否</v>
      </c>
      <c r="G1236" s="167" t="str">
        <f t="shared" si="63"/>
        <v>项</v>
      </c>
    </row>
    <row r="1237" hidden="1" spans="1:7">
      <c r="A1237" s="450">
        <v>2220305</v>
      </c>
      <c r="B1237" s="458" t="s">
        <v>2234</v>
      </c>
      <c r="C1237" s="322">
        <v>0</v>
      </c>
      <c r="D1237" s="322">
        <v>0</v>
      </c>
      <c r="E1237" s="313" t="str">
        <f t="shared" si="61"/>
        <v/>
      </c>
      <c r="F1237" s="286" t="str">
        <f t="shared" si="62"/>
        <v>否</v>
      </c>
      <c r="G1237" s="167" t="str">
        <f t="shared" si="63"/>
        <v>项</v>
      </c>
    </row>
    <row r="1238" hidden="1" spans="1:7">
      <c r="A1238" s="446" t="s">
        <v>2235</v>
      </c>
      <c r="B1238" s="315" t="s">
        <v>2236</v>
      </c>
      <c r="C1238" s="322">
        <v>0</v>
      </c>
      <c r="D1238" s="322">
        <v>0</v>
      </c>
      <c r="E1238" s="313" t="str">
        <f t="shared" si="61"/>
        <v/>
      </c>
      <c r="F1238" s="286" t="str">
        <f t="shared" si="62"/>
        <v>否</v>
      </c>
      <c r="G1238" s="167" t="str">
        <f t="shared" si="63"/>
        <v>项</v>
      </c>
    </row>
    <row r="1239" spans="1:7">
      <c r="A1239" s="445" t="s">
        <v>2237</v>
      </c>
      <c r="B1239" s="311" t="s">
        <v>2238</v>
      </c>
      <c r="C1239" s="312">
        <f>SUM(C1240:C1244)</f>
        <v>1120</v>
      </c>
      <c r="D1239" s="312">
        <f>SUM(D1240:D1244)</f>
        <v>1325</v>
      </c>
      <c r="E1239" s="313">
        <f t="shared" si="61"/>
        <v>0.183</v>
      </c>
      <c r="F1239" s="286" t="str">
        <f t="shared" si="62"/>
        <v>是</v>
      </c>
      <c r="G1239" s="167" t="str">
        <f t="shared" si="63"/>
        <v>款</v>
      </c>
    </row>
    <row r="1240" spans="1:7">
      <c r="A1240" s="446" t="s">
        <v>2239</v>
      </c>
      <c r="B1240" s="315" t="s">
        <v>2240</v>
      </c>
      <c r="C1240" s="447">
        <v>486</v>
      </c>
      <c r="D1240" s="447">
        <v>649</v>
      </c>
      <c r="E1240" s="313">
        <f t="shared" si="61"/>
        <v>0.335</v>
      </c>
      <c r="F1240" s="286" t="str">
        <f t="shared" si="62"/>
        <v>是</v>
      </c>
      <c r="G1240" s="167" t="str">
        <f t="shared" si="63"/>
        <v>项</v>
      </c>
    </row>
    <row r="1241" spans="1:7">
      <c r="A1241" s="446" t="s">
        <v>2241</v>
      </c>
      <c r="B1241" s="315" t="s">
        <v>2242</v>
      </c>
      <c r="C1241" s="447">
        <v>134</v>
      </c>
      <c r="D1241" s="447">
        <v>671</v>
      </c>
      <c r="E1241" s="313">
        <f t="shared" si="61"/>
        <v>4.007</v>
      </c>
      <c r="F1241" s="286" t="str">
        <f t="shared" si="62"/>
        <v>是</v>
      </c>
      <c r="G1241" s="167" t="str">
        <f t="shared" si="63"/>
        <v>项</v>
      </c>
    </row>
    <row r="1242" spans="1:7">
      <c r="A1242" s="446" t="s">
        <v>2243</v>
      </c>
      <c r="B1242" s="315" t="s">
        <v>2244</v>
      </c>
      <c r="C1242" s="447">
        <v>500</v>
      </c>
      <c r="D1242" s="447">
        <v>5</v>
      </c>
      <c r="E1242" s="313">
        <f t="shared" si="61"/>
        <v>-0.99</v>
      </c>
      <c r="F1242" s="286" t="str">
        <f t="shared" si="62"/>
        <v>是</v>
      </c>
      <c r="G1242" s="167" t="str">
        <f t="shared" si="63"/>
        <v>项</v>
      </c>
    </row>
    <row r="1243" hidden="1" spans="1:7">
      <c r="A1243" s="446" t="s">
        <v>2245</v>
      </c>
      <c r="B1243" s="315" t="s">
        <v>2246</v>
      </c>
      <c r="C1243" s="447">
        <v>0</v>
      </c>
      <c r="D1243" s="322">
        <v>0</v>
      </c>
      <c r="E1243" s="313" t="str">
        <f t="shared" si="61"/>
        <v/>
      </c>
      <c r="F1243" s="286" t="str">
        <f t="shared" si="62"/>
        <v>否</v>
      </c>
      <c r="G1243" s="167" t="str">
        <f t="shared" si="63"/>
        <v>项</v>
      </c>
    </row>
    <row r="1244" hidden="1" spans="1:7">
      <c r="A1244" s="446" t="s">
        <v>2247</v>
      </c>
      <c r="B1244" s="315" t="s">
        <v>2248</v>
      </c>
      <c r="C1244" s="447">
        <v>0</v>
      </c>
      <c r="D1244" s="322">
        <v>0</v>
      </c>
      <c r="E1244" s="313" t="str">
        <f t="shared" si="61"/>
        <v/>
      </c>
      <c r="F1244" s="286" t="str">
        <f t="shared" si="62"/>
        <v>否</v>
      </c>
      <c r="G1244" s="167" t="str">
        <f t="shared" si="63"/>
        <v>项</v>
      </c>
    </row>
    <row r="1245" hidden="1" spans="1:7">
      <c r="A1245" s="445" t="s">
        <v>2249</v>
      </c>
      <c r="B1245" s="311" t="s">
        <v>2250</v>
      </c>
      <c r="C1245" s="312"/>
      <c r="D1245" s="312"/>
      <c r="E1245" s="313" t="str">
        <f t="shared" si="61"/>
        <v/>
      </c>
      <c r="F1245" s="286" t="str">
        <f t="shared" si="62"/>
        <v>否</v>
      </c>
      <c r="G1245" s="167" t="str">
        <f t="shared" si="63"/>
        <v>款</v>
      </c>
    </row>
    <row r="1246" hidden="1" spans="1:7">
      <c r="A1246" s="446" t="s">
        <v>2251</v>
      </c>
      <c r="B1246" s="315" t="s">
        <v>2252</v>
      </c>
      <c r="C1246" s="322">
        <v>0</v>
      </c>
      <c r="D1246" s="322">
        <v>0</v>
      </c>
      <c r="E1246" s="313" t="str">
        <f t="shared" si="61"/>
        <v/>
      </c>
      <c r="F1246" s="286" t="str">
        <f t="shared" si="62"/>
        <v>否</v>
      </c>
      <c r="G1246" s="167" t="str">
        <f t="shared" si="63"/>
        <v>项</v>
      </c>
    </row>
    <row r="1247" hidden="1" spans="1:7">
      <c r="A1247" s="446" t="s">
        <v>2253</v>
      </c>
      <c r="B1247" s="315" t="s">
        <v>2254</v>
      </c>
      <c r="C1247" s="322">
        <v>0</v>
      </c>
      <c r="D1247" s="322">
        <v>0</v>
      </c>
      <c r="E1247" s="313" t="str">
        <f t="shared" si="61"/>
        <v/>
      </c>
      <c r="F1247" s="286" t="str">
        <f t="shared" si="62"/>
        <v>否</v>
      </c>
      <c r="G1247" s="167" t="str">
        <f t="shared" si="63"/>
        <v>项</v>
      </c>
    </row>
    <row r="1248" hidden="1" spans="1:7">
      <c r="A1248" s="446" t="s">
        <v>2255</v>
      </c>
      <c r="B1248" s="315" t="s">
        <v>2256</v>
      </c>
      <c r="C1248" s="322">
        <v>0</v>
      </c>
      <c r="D1248" s="322">
        <v>0</v>
      </c>
      <c r="E1248" s="313" t="str">
        <f t="shared" si="61"/>
        <v/>
      </c>
      <c r="F1248" s="286" t="str">
        <f t="shared" si="62"/>
        <v>否</v>
      </c>
      <c r="G1248" s="167" t="str">
        <f t="shared" si="63"/>
        <v>项</v>
      </c>
    </row>
    <row r="1249" hidden="1" spans="1:7">
      <c r="A1249" s="446" t="s">
        <v>2257</v>
      </c>
      <c r="B1249" s="315" t="s">
        <v>2258</v>
      </c>
      <c r="C1249" s="322">
        <v>0</v>
      </c>
      <c r="D1249" s="322">
        <v>0</v>
      </c>
      <c r="E1249" s="313" t="str">
        <f t="shared" si="61"/>
        <v/>
      </c>
      <c r="F1249" s="286" t="str">
        <f t="shared" si="62"/>
        <v>否</v>
      </c>
      <c r="G1249" s="167" t="str">
        <f t="shared" si="63"/>
        <v>项</v>
      </c>
    </row>
    <row r="1250" hidden="1" spans="1:7">
      <c r="A1250" s="446" t="s">
        <v>2259</v>
      </c>
      <c r="B1250" s="315" t="s">
        <v>2260</v>
      </c>
      <c r="C1250" s="322">
        <v>0</v>
      </c>
      <c r="D1250" s="322">
        <v>0</v>
      </c>
      <c r="E1250" s="313" t="str">
        <f t="shared" si="61"/>
        <v/>
      </c>
      <c r="F1250" s="286" t="str">
        <f t="shared" si="62"/>
        <v>否</v>
      </c>
      <c r="G1250" s="167" t="str">
        <f t="shared" si="63"/>
        <v>项</v>
      </c>
    </row>
    <row r="1251" hidden="1" spans="1:7">
      <c r="A1251" s="446" t="s">
        <v>2261</v>
      </c>
      <c r="B1251" s="315" t="s">
        <v>2262</v>
      </c>
      <c r="C1251" s="322">
        <v>0</v>
      </c>
      <c r="D1251" s="322">
        <v>0</v>
      </c>
      <c r="E1251" s="313" t="str">
        <f t="shared" si="61"/>
        <v/>
      </c>
      <c r="F1251" s="286" t="str">
        <f t="shared" si="62"/>
        <v>否</v>
      </c>
      <c r="G1251" s="167" t="str">
        <f t="shared" si="63"/>
        <v>项</v>
      </c>
    </row>
    <row r="1252" hidden="1" spans="1:7">
      <c r="A1252" s="446" t="s">
        <v>2263</v>
      </c>
      <c r="B1252" s="315" t="s">
        <v>2264</v>
      </c>
      <c r="C1252" s="322">
        <v>0</v>
      </c>
      <c r="D1252" s="322">
        <v>0</v>
      </c>
      <c r="E1252" s="313" t="str">
        <f t="shared" si="61"/>
        <v/>
      </c>
      <c r="F1252" s="286" t="str">
        <f t="shared" si="62"/>
        <v>否</v>
      </c>
      <c r="G1252" s="167" t="str">
        <f t="shared" si="63"/>
        <v>项</v>
      </c>
    </row>
    <row r="1253" hidden="1" spans="1:7">
      <c r="A1253" s="446" t="s">
        <v>2265</v>
      </c>
      <c r="B1253" s="315" t="s">
        <v>2266</v>
      </c>
      <c r="C1253" s="322"/>
      <c r="D1253" s="322"/>
      <c r="E1253" s="313" t="str">
        <f t="shared" si="61"/>
        <v/>
      </c>
      <c r="F1253" s="286" t="str">
        <f t="shared" si="62"/>
        <v>否</v>
      </c>
      <c r="G1253" s="167" t="str">
        <f t="shared" si="63"/>
        <v>项</v>
      </c>
    </row>
    <row r="1254" hidden="1" spans="1:7">
      <c r="A1254" s="446" t="s">
        <v>2267</v>
      </c>
      <c r="B1254" s="315" t="s">
        <v>2268</v>
      </c>
      <c r="C1254" s="322"/>
      <c r="D1254" s="322"/>
      <c r="E1254" s="313" t="str">
        <f t="shared" si="61"/>
        <v/>
      </c>
      <c r="F1254" s="286" t="str">
        <f t="shared" si="62"/>
        <v>否</v>
      </c>
      <c r="G1254" s="167" t="str">
        <f t="shared" si="63"/>
        <v>项</v>
      </c>
    </row>
    <row r="1255" hidden="1" spans="1:7">
      <c r="A1255" s="446" t="s">
        <v>2269</v>
      </c>
      <c r="B1255" s="315" t="s">
        <v>2270</v>
      </c>
      <c r="C1255" s="322">
        <v>0</v>
      </c>
      <c r="D1255" s="322">
        <v>0</v>
      </c>
      <c r="E1255" s="313" t="str">
        <f t="shared" si="61"/>
        <v/>
      </c>
      <c r="F1255" s="286" t="str">
        <f t="shared" si="62"/>
        <v>否</v>
      </c>
      <c r="G1255" s="167" t="str">
        <f t="shared" si="63"/>
        <v>项</v>
      </c>
    </row>
    <row r="1256" hidden="1" spans="1:7">
      <c r="A1256" s="318">
        <v>2220511</v>
      </c>
      <c r="B1256" s="315" t="s">
        <v>2271</v>
      </c>
      <c r="C1256" s="322">
        <v>0</v>
      </c>
      <c r="D1256" s="322">
        <v>0</v>
      </c>
      <c r="E1256" s="313" t="str">
        <f t="shared" si="61"/>
        <v/>
      </c>
      <c r="F1256" s="286" t="str">
        <f t="shared" si="62"/>
        <v>否</v>
      </c>
      <c r="G1256" s="167" t="str">
        <f t="shared" si="63"/>
        <v>项</v>
      </c>
    </row>
    <row r="1257" hidden="1" spans="1:7">
      <c r="A1257" s="446" t="s">
        <v>2272</v>
      </c>
      <c r="B1257" s="315" t="s">
        <v>2273</v>
      </c>
      <c r="C1257" s="322">
        <v>0</v>
      </c>
      <c r="D1257" s="322">
        <v>0</v>
      </c>
      <c r="E1257" s="313" t="str">
        <f t="shared" si="61"/>
        <v/>
      </c>
      <c r="F1257" s="286" t="str">
        <f t="shared" si="62"/>
        <v>否</v>
      </c>
      <c r="G1257" s="167" t="str">
        <f t="shared" si="63"/>
        <v>项</v>
      </c>
    </row>
    <row r="1258" ht="37.5" spans="1:7">
      <c r="A1258" s="445" t="s">
        <v>109</v>
      </c>
      <c r="B1258" s="311" t="s">
        <v>110</v>
      </c>
      <c r="C1258" s="312">
        <f>C1259+C1271+C1277+C1283+C1291+C1304+C1308+C1314</f>
        <v>3683</v>
      </c>
      <c r="D1258" s="312">
        <f>D1259+D1271+D1277+D1283+D1291+D1304+D1308+D1314</f>
        <v>3141</v>
      </c>
      <c r="E1258" s="313">
        <f t="shared" si="61"/>
        <v>-0.147</v>
      </c>
      <c r="F1258" s="286" t="str">
        <f t="shared" si="62"/>
        <v>是</v>
      </c>
      <c r="G1258" s="167" t="str">
        <f t="shared" si="63"/>
        <v>类</v>
      </c>
    </row>
    <row r="1259" spans="1:7">
      <c r="A1259" s="445" t="s">
        <v>2274</v>
      </c>
      <c r="B1259" s="311" t="s">
        <v>2275</v>
      </c>
      <c r="C1259" s="312">
        <f>SUM(C1260:C1270)</f>
        <v>1142</v>
      </c>
      <c r="D1259" s="312">
        <f>SUM(D1260:D1270)</f>
        <v>1068</v>
      </c>
      <c r="E1259" s="313">
        <f t="shared" si="61"/>
        <v>-0.065</v>
      </c>
      <c r="F1259" s="286" t="str">
        <f t="shared" si="62"/>
        <v>是</v>
      </c>
      <c r="G1259" s="167" t="str">
        <f t="shared" si="63"/>
        <v>款</v>
      </c>
    </row>
    <row r="1260" spans="1:7">
      <c r="A1260" s="446" t="s">
        <v>2276</v>
      </c>
      <c r="B1260" s="315" t="s">
        <v>139</v>
      </c>
      <c r="C1260" s="447">
        <v>971</v>
      </c>
      <c r="D1260" s="447">
        <v>896</v>
      </c>
      <c r="E1260" s="313">
        <f t="shared" si="61"/>
        <v>-0.077</v>
      </c>
      <c r="F1260" s="286" t="str">
        <f t="shared" si="62"/>
        <v>是</v>
      </c>
      <c r="G1260" s="167" t="str">
        <f t="shared" si="63"/>
        <v>项</v>
      </c>
    </row>
    <row r="1261" spans="1:7">
      <c r="A1261" s="446" t="s">
        <v>2277</v>
      </c>
      <c r="B1261" s="315" t="s">
        <v>141</v>
      </c>
      <c r="C1261" s="447">
        <v>11</v>
      </c>
      <c r="D1261" s="447">
        <v>5</v>
      </c>
      <c r="E1261" s="313">
        <f t="shared" si="61"/>
        <v>-0.545</v>
      </c>
      <c r="F1261" s="286" t="str">
        <f t="shared" si="62"/>
        <v>是</v>
      </c>
      <c r="G1261" s="167" t="str">
        <f t="shared" si="63"/>
        <v>项</v>
      </c>
    </row>
    <row r="1262" hidden="1" spans="1:7">
      <c r="A1262" s="446" t="s">
        <v>2278</v>
      </c>
      <c r="B1262" s="315" t="s">
        <v>143</v>
      </c>
      <c r="C1262" s="447">
        <v>0</v>
      </c>
      <c r="D1262" s="447">
        <v>0</v>
      </c>
      <c r="E1262" s="313" t="str">
        <f t="shared" si="61"/>
        <v/>
      </c>
      <c r="F1262" s="286" t="str">
        <f t="shared" si="62"/>
        <v>否</v>
      </c>
      <c r="G1262" s="167" t="str">
        <f t="shared" si="63"/>
        <v>项</v>
      </c>
    </row>
    <row r="1263" hidden="1" spans="1:7">
      <c r="A1263" s="446" t="s">
        <v>2279</v>
      </c>
      <c r="B1263" s="315" t="s">
        <v>2280</v>
      </c>
      <c r="C1263" s="447">
        <v>0</v>
      </c>
      <c r="D1263" s="447">
        <v>0</v>
      </c>
      <c r="E1263" s="313" t="str">
        <f t="shared" si="61"/>
        <v/>
      </c>
      <c r="F1263" s="286" t="str">
        <f t="shared" si="62"/>
        <v>否</v>
      </c>
      <c r="G1263" s="167" t="str">
        <f t="shared" si="63"/>
        <v>项</v>
      </c>
    </row>
    <row r="1264" hidden="1" spans="1:7">
      <c r="A1264" s="446" t="s">
        <v>2281</v>
      </c>
      <c r="B1264" s="315" t="s">
        <v>2282</v>
      </c>
      <c r="C1264" s="447">
        <v>0</v>
      </c>
      <c r="D1264" s="447">
        <v>0</v>
      </c>
      <c r="E1264" s="313" t="str">
        <f t="shared" si="61"/>
        <v/>
      </c>
      <c r="F1264" s="286" t="str">
        <f t="shared" si="62"/>
        <v>否</v>
      </c>
      <c r="G1264" s="167" t="str">
        <f t="shared" si="63"/>
        <v>项</v>
      </c>
    </row>
    <row r="1265" spans="1:7">
      <c r="A1265" s="446" t="s">
        <v>2283</v>
      </c>
      <c r="B1265" s="315" t="s">
        <v>2284</v>
      </c>
      <c r="C1265" s="447">
        <v>114</v>
      </c>
      <c r="D1265" s="447">
        <v>94</v>
      </c>
      <c r="E1265" s="313">
        <f t="shared" si="61"/>
        <v>-0.175</v>
      </c>
      <c r="F1265" s="286" t="str">
        <f t="shared" si="62"/>
        <v>是</v>
      </c>
      <c r="G1265" s="167" t="str">
        <f t="shared" si="63"/>
        <v>项</v>
      </c>
    </row>
    <row r="1266" hidden="1" spans="1:7">
      <c r="A1266" s="446" t="s">
        <v>2285</v>
      </c>
      <c r="B1266" s="315" t="s">
        <v>2286</v>
      </c>
      <c r="C1266" s="447">
        <v>0</v>
      </c>
      <c r="D1266" s="447"/>
      <c r="E1266" s="313" t="str">
        <f t="shared" si="61"/>
        <v/>
      </c>
      <c r="F1266" s="286" t="str">
        <f t="shared" si="62"/>
        <v>否</v>
      </c>
      <c r="G1266" s="167" t="str">
        <f t="shared" si="63"/>
        <v>项</v>
      </c>
    </row>
    <row r="1267" spans="1:7">
      <c r="A1267" s="446" t="s">
        <v>2287</v>
      </c>
      <c r="B1267" s="315" t="s">
        <v>2288</v>
      </c>
      <c r="C1267" s="447">
        <v>10</v>
      </c>
      <c r="D1267" s="447">
        <v>65</v>
      </c>
      <c r="E1267" s="313">
        <f t="shared" si="61"/>
        <v>5.5</v>
      </c>
      <c r="F1267" s="286" t="str">
        <f t="shared" si="62"/>
        <v>是</v>
      </c>
      <c r="G1267" s="167" t="str">
        <f t="shared" si="63"/>
        <v>项</v>
      </c>
    </row>
    <row r="1268" hidden="1" spans="1:7">
      <c r="A1268" s="446" t="s">
        <v>2289</v>
      </c>
      <c r="B1268" s="315" t="s">
        <v>2290</v>
      </c>
      <c r="C1268" s="447">
        <v>0</v>
      </c>
      <c r="D1268" s="447">
        <v>0</v>
      </c>
      <c r="E1268" s="313" t="str">
        <f t="shared" si="61"/>
        <v/>
      </c>
      <c r="F1268" s="286" t="str">
        <f t="shared" si="62"/>
        <v>否</v>
      </c>
      <c r="G1268" s="167" t="str">
        <f t="shared" si="63"/>
        <v>项</v>
      </c>
    </row>
    <row r="1269" spans="1:7">
      <c r="A1269" s="446" t="s">
        <v>2291</v>
      </c>
      <c r="B1269" s="315" t="s">
        <v>157</v>
      </c>
      <c r="C1269" s="447">
        <v>36</v>
      </c>
      <c r="D1269" s="447">
        <v>8</v>
      </c>
      <c r="E1269" s="313">
        <f t="shared" si="61"/>
        <v>-0.778</v>
      </c>
      <c r="F1269" s="286" t="str">
        <f t="shared" si="62"/>
        <v>是</v>
      </c>
      <c r="G1269" s="167" t="str">
        <f t="shared" si="63"/>
        <v>项</v>
      </c>
    </row>
    <row r="1270" hidden="1" spans="1:7">
      <c r="A1270" s="446" t="s">
        <v>2292</v>
      </c>
      <c r="B1270" s="315" t="s">
        <v>2293</v>
      </c>
      <c r="C1270" s="322">
        <v>0</v>
      </c>
      <c r="D1270" s="322">
        <v>0</v>
      </c>
      <c r="E1270" s="313" t="str">
        <f t="shared" si="61"/>
        <v/>
      </c>
      <c r="F1270" s="286" t="str">
        <f t="shared" si="62"/>
        <v>否</v>
      </c>
      <c r="G1270" s="167" t="str">
        <f t="shared" si="63"/>
        <v>项</v>
      </c>
    </row>
    <row r="1271" spans="1:7">
      <c r="A1271" s="445" t="s">
        <v>2294</v>
      </c>
      <c r="B1271" s="311" t="s">
        <v>2295</v>
      </c>
      <c r="C1271" s="312">
        <f>SUM(C1272:C1276)</f>
        <v>2433</v>
      </c>
      <c r="D1271" s="312">
        <f>SUM(D1272:D1276)</f>
        <v>2044</v>
      </c>
      <c r="E1271" s="313">
        <f t="shared" si="61"/>
        <v>-0.16</v>
      </c>
      <c r="F1271" s="286" t="str">
        <f t="shared" si="62"/>
        <v>是</v>
      </c>
      <c r="G1271" s="167" t="str">
        <f t="shared" si="63"/>
        <v>款</v>
      </c>
    </row>
    <row r="1272" hidden="1" spans="1:7">
      <c r="A1272" s="446" t="s">
        <v>2296</v>
      </c>
      <c r="B1272" s="315" t="s">
        <v>139</v>
      </c>
      <c r="C1272" s="447">
        <v>0</v>
      </c>
      <c r="D1272" s="322">
        <v>0</v>
      </c>
      <c r="E1272" s="313" t="str">
        <f t="shared" si="61"/>
        <v/>
      </c>
      <c r="F1272" s="286" t="str">
        <f t="shared" si="62"/>
        <v>否</v>
      </c>
      <c r="G1272" s="167" t="str">
        <f t="shared" si="63"/>
        <v>项</v>
      </c>
    </row>
    <row r="1273" hidden="1" spans="1:7">
      <c r="A1273" s="446" t="s">
        <v>2297</v>
      </c>
      <c r="B1273" s="315" t="s">
        <v>141</v>
      </c>
      <c r="C1273" s="447">
        <v>0</v>
      </c>
      <c r="D1273" s="322">
        <v>0</v>
      </c>
      <c r="E1273" s="313" t="str">
        <f t="shared" si="61"/>
        <v/>
      </c>
      <c r="F1273" s="286" t="str">
        <f t="shared" si="62"/>
        <v>否</v>
      </c>
      <c r="G1273" s="167" t="str">
        <f t="shared" si="63"/>
        <v>项</v>
      </c>
    </row>
    <row r="1274" hidden="1" spans="1:7">
      <c r="A1274" s="446" t="s">
        <v>2298</v>
      </c>
      <c r="B1274" s="315" t="s">
        <v>143</v>
      </c>
      <c r="C1274" s="447">
        <v>0</v>
      </c>
      <c r="D1274" s="322">
        <v>0</v>
      </c>
      <c r="E1274" s="313" t="str">
        <f t="shared" si="61"/>
        <v/>
      </c>
      <c r="F1274" s="286" t="str">
        <f t="shared" si="62"/>
        <v>否</v>
      </c>
      <c r="G1274" s="167" t="str">
        <f t="shared" si="63"/>
        <v>项</v>
      </c>
    </row>
    <row r="1275" spans="1:7">
      <c r="A1275" s="446" t="s">
        <v>2299</v>
      </c>
      <c r="B1275" s="315" t="s">
        <v>2300</v>
      </c>
      <c r="C1275" s="447">
        <v>2433</v>
      </c>
      <c r="D1275" s="447">
        <v>2044</v>
      </c>
      <c r="E1275" s="313">
        <f t="shared" si="61"/>
        <v>-0.16</v>
      </c>
      <c r="F1275" s="286" t="str">
        <f t="shared" si="62"/>
        <v>是</v>
      </c>
      <c r="G1275" s="167" t="str">
        <f t="shared" si="63"/>
        <v>项</v>
      </c>
    </row>
    <row r="1276" hidden="1" spans="1:7">
      <c r="A1276" s="446" t="s">
        <v>2301</v>
      </c>
      <c r="B1276" s="315" t="s">
        <v>2302</v>
      </c>
      <c r="C1276" s="447">
        <v>0</v>
      </c>
      <c r="D1276" s="322">
        <v>0</v>
      </c>
      <c r="E1276" s="313" t="str">
        <f t="shared" si="61"/>
        <v/>
      </c>
      <c r="F1276" s="286" t="str">
        <f t="shared" si="62"/>
        <v>否</v>
      </c>
      <c r="G1276" s="167" t="str">
        <f t="shared" si="63"/>
        <v>项</v>
      </c>
    </row>
    <row r="1277" hidden="1" spans="1:7">
      <c r="A1277" s="445" t="s">
        <v>2303</v>
      </c>
      <c r="B1277" s="311" t="s">
        <v>2304</v>
      </c>
      <c r="C1277" s="447">
        <v>0</v>
      </c>
      <c r="D1277" s="312"/>
      <c r="E1277" s="313" t="str">
        <f t="shared" si="61"/>
        <v/>
      </c>
      <c r="F1277" s="286" t="str">
        <f t="shared" si="62"/>
        <v>否</v>
      </c>
      <c r="G1277" s="167" t="str">
        <f t="shared" si="63"/>
        <v>款</v>
      </c>
    </row>
    <row r="1278" hidden="1" spans="1:7">
      <c r="A1278" s="446" t="s">
        <v>2305</v>
      </c>
      <c r="B1278" s="315" t="s">
        <v>139</v>
      </c>
      <c r="C1278" s="322"/>
      <c r="D1278" s="322"/>
      <c r="E1278" s="313" t="str">
        <f t="shared" si="61"/>
        <v/>
      </c>
      <c r="F1278" s="286" t="str">
        <f t="shared" si="62"/>
        <v>否</v>
      </c>
      <c r="G1278" s="167" t="str">
        <f t="shared" si="63"/>
        <v>项</v>
      </c>
    </row>
    <row r="1279" hidden="1" spans="1:7">
      <c r="A1279" s="446" t="s">
        <v>2306</v>
      </c>
      <c r="B1279" s="315" t="s">
        <v>141</v>
      </c>
      <c r="C1279" s="322">
        <v>0</v>
      </c>
      <c r="D1279" s="322">
        <v>0</v>
      </c>
      <c r="E1279" s="313" t="str">
        <f t="shared" si="61"/>
        <v/>
      </c>
      <c r="F1279" s="286" t="str">
        <f t="shared" si="62"/>
        <v>否</v>
      </c>
      <c r="G1279" s="167" t="str">
        <f t="shared" si="63"/>
        <v>项</v>
      </c>
    </row>
    <row r="1280" hidden="1" spans="1:7">
      <c r="A1280" s="446" t="s">
        <v>2307</v>
      </c>
      <c r="B1280" s="315" t="s">
        <v>143</v>
      </c>
      <c r="C1280" s="322">
        <v>0</v>
      </c>
      <c r="D1280" s="322">
        <v>0</v>
      </c>
      <c r="E1280" s="313" t="str">
        <f t="shared" si="61"/>
        <v/>
      </c>
      <c r="F1280" s="286" t="str">
        <f t="shared" si="62"/>
        <v>否</v>
      </c>
      <c r="G1280" s="167" t="str">
        <f t="shared" si="63"/>
        <v>项</v>
      </c>
    </row>
    <row r="1281" hidden="1" spans="1:7">
      <c r="A1281" s="446" t="s">
        <v>2308</v>
      </c>
      <c r="B1281" s="315" t="s">
        <v>2309</v>
      </c>
      <c r="C1281" s="322"/>
      <c r="D1281" s="322"/>
      <c r="E1281" s="313" t="str">
        <f t="shared" si="61"/>
        <v/>
      </c>
      <c r="F1281" s="286" t="str">
        <f t="shared" si="62"/>
        <v>否</v>
      </c>
      <c r="G1281" s="167" t="str">
        <f t="shared" si="63"/>
        <v>项</v>
      </c>
    </row>
    <row r="1282" hidden="1" spans="1:7">
      <c r="A1282" s="446" t="s">
        <v>2310</v>
      </c>
      <c r="B1282" s="315" t="s">
        <v>2311</v>
      </c>
      <c r="C1282" s="322"/>
      <c r="D1282" s="322"/>
      <c r="E1282" s="313" t="str">
        <f t="shared" si="61"/>
        <v/>
      </c>
      <c r="F1282" s="286" t="str">
        <f t="shared" si="62"/>
        <v>否</v>
      </c>
      <c r="G1282" s="167" t="str">
        <f t="shared" si="63"/>
        <v>项</v>
      </c>
    </row>
    <row r="1283" hidden="1" spans="1:7">
      <c r="A1283" s="445" t="s">
        <v>2312</v>
      </c>
      <c r="B1283" s="311" t="s">
        <v>2313</v>
      </c>
      <c r="C1283" s="312"/>
      <c r="D1283" s="312"/>
      <c r="E1283" s="313" t="str">
        <f t="shared" si="61"/>
        <v/>
      </c>
      <c r="F1283" s="286" t="str">
        <f t="shared" si="62"/>
        <v>否</v>
      </c>
      <c r="G1283" s="167" t="str">
        <f t="shared" si="63"/>
        <v>款</v>
      </c>
    </row>
    <row r="1284" hidden="1" spans="1:7">
      <c r="A1284" s="446" t="s">
        <v>2314</v>
      </c>
      <c r="B1284" s="315" t="s">
        <v>139</v>
      </c>
      <c r="C1284" s="322">
        <v>0</v>
      </c>
      <c r="D1284" s="322">
        <v>0</v>
      </c>
      <c r="E1284" s="313" t="str">
        <f t="shared" ref="E1284:E1329" si="64">IF(C1284&gt;0,D1284/C1284-1,IF(C1284&lt;0,-(D1284/C1284-1),""))</f>
        <v/>
      </c>
      <c r="F1284" s="286" t="str">
        <f t="shared" ref="F1284:F1329" si="65">IF(LEN(A1284)=3,"是",IF(B1284&lt;&gt;"",IF(SUM(C1284:D1284)&lt;&gt;0,"是","否"),"是"))</f>
        <v>否</v>
      </c>
      <c r="G1284" s="167" t="str">
        <f t="shared" ref="G1284:G1327" si="66">IF(LEN(A1284)=3,"类",IF(LEN(A1284)=5,"款","项"))</f>
        <v>项</v>
      </c>
    </row>
    <row r="1285" hidden="1" spans="1:7">
      <c r="A1285" s="446" t="s">
        <v>2315</v>
      </c>
      <c r="B1285" s="315" t="s">
        <v>141</v>
      </c>
      <c r="C1285" s="322">
        <v>0</v>
      </c>
      <c r="D1285" s="322">
        <v>0</v>
      </c>
      <c r="E1285" s="313" t="str">
        <f t="shared" si="64"/>
        <v/>
      </c>
      <c r="F1285" s="286" t="str">
        <f t="shared" si="65"/>
        <v>否</v>
      </c>
      <c r="G1285" s="167" t="str">
        <f t="shared" si="66"/>
        <v>项</v>
      </c>
    </row>
    <row r="1286" hidden="1" spans="1:7">
      <c r="A1286" s="446" t="s">
        <v>2316</v>
      </c>
      <c r="B1286" s="315" t="s">
        <v>143</v>
      </c>
      <c r="C1286" s="322">
        <v>0</v>
      </c>
      <c r="D1286" s="322">
        <v>0</v>
      </c>
      <c r="E1286" s="313" t="str">
        <f t="shared" si="64"/>
        <v/>
      </c>
      <c r="F1286" s="286" t="str">
        <f t="shared" si="65"/>
        <v>否</v>
      </c>
      <c r="G1286" s="167" t="str">
        <f t="shared" si="66"/>
        <v>项</v>
      </c>
    </row>
    <row r="1287" hidden="1" spans="1:7">
      <c r="A1287" s="446" t="s">
        <v>2317</v>
      </c>
      <c r="B1287" s="315" t="s">
        <v>2318</v>
      </c>
      <c r="C1287" s="322"/>
      <c r="D1287" s="322"/>
      <c r="E1287" s="313" t="str">
        <f t="shared" si="64"/>
        <v/>
      </c>
      <c r="F1287" s="286" t="str">
        <f t="shared" si="65"/>
        <v>否</v>
      </c>
      <c r="G1287" s="167" t="str">
        <f t="shared" si="66"/>
        <v>项</v>
      </c>
    </row>
    <row r="1288" hidden="1" spans="1:7">
      <c r="A1288" s="446" t="s">
        <v>2319</v>
      </c>
      <c r="B1288" s="315" t="s">
        <v>2320</v>
      </c>
      <c r="C1288" s="322"/>
      <c r="D1288" s="322"/>
      <c r="E1288" s="313" t="str">
        <f t="shared" si="64"/>
        <v/>
      </c>
      <c r="F1288" s="286" t="str">
        <f t="shared" si="65"/>
        <v>否</v>
      </c>
      <c r="G1288" s="167" t="str">
        <f t="shared" si="66"/>
        <v>项</v>
      </c>
    </row>
    <row r="1289" hidden="1" spans="1:7">
      <c r="A1289" s="446" t="s">
        <v>2321</v>
      </c>
      <c r="B1289" s="315" t="s">
        <v>157</v>
      </c>
      <c r="C1289" s="322"/>
      <c r="D1289" s="322"/>
      <c r="E1289" s="313" t="str">
        <f t="shared" si="64"/>
        <v/>
      </c>
      <c r="F1289" s="286" t="str">
        <f t="shared" si="65"/>
        <v>否</v>
      </c>
      <c r="G1289" s="167" t="str">
        <f t="shared" si="66"/>
        <v>项</v>
      </c>
    </row>
    <row r="1290" hidden="1" spans="1:7">
      <c r="A1290" s="446" t="s">
        <v>2322</v>
      </c>
      <c r="B1290" s="315" t="s">
        <v>2323</v>
      </c>
      <c r="C1290" s="322">
        <v>0</v>
      </c>
      <c r="D1290" s="322">
        <v>0</v>
      </c>
      <c r="E1290" s="313" t="str">
        <f t="shared" si="64"/>
        <v/>
      </c>
      <c r="F1290" s="286" t="str">
        <f t="shared" si="65"/>
        <v>否</v>
      </c>
      <c r="G1290" s="167" t="str">
        <f t="shared" si="66"/>
        <v>项</v>
      </c>
    </row>
    <row r="1291" spans="1:7">
      <c r="A1291" s="445" t="s">
        <v>2324</v>
      </c>
      <c r="B1291" s="311" t="s">
        <v>2325</v>
      </c>
      <c r="C1291" s="312">
        <f>SUM(C1292:C1303)</f>
        <v>33</v>
      </c>
      <c r="D1291" s="312">
        <f>SUM(D1292:D1303)</f>
        <v>8</v>
      </c>
      <c r="E1291" s="313">
        <f t="shared" si="64"/>
        <v>-0.758</v>
      </c>
      <c r="F1291" s="286" t="str">
        <f t="shared" si="65"/>
        <v>是</v>
      </c>
      <c r="G1291" s="167" t="str">
        <f t="shared" si="66"/>
        <v>款</v>
      </c>
    </row>
    <row r="1292" spans="1:7">
      <c r="A1292" s="446" t="s">
        <v>2326</v>
      </c>
      <c r="B1292" s="315" t="s">
        <v>139</v>
      </c>
      <c r="C1292" s="447">
        <v>19</v>
      </c>
      <c r="D1292" s="322">
        <v>0</v>
      </c>
      <c r="E1292" s="313">
        <f t="shared" si="64"/>
        <v>-1</v>
      </c>
      <c r="F1292" s="286" t="str">
        <f t="shared" si="65"/>
        <v>是</v>
      </c>
      <c r="G1292" s="167" t="str">
        <f t="shared" si="66"/>
        <v>项</v>
      </c>
    </row>
    <row r="1293" spans="1:7">
      <c r="A1293" s="446" t="s">
        <v>2327</v>
      </c>
      <c r="B1293" s="315" t="s">
        <v>141</v>
      </c>
      <c r="C1293" s="447">
        <v>8</v>
      </c>
      <c r="D1293" s="322">
        <v>8</v>
      </c>
      <c r="E1293" s="313">
        <f t="shared" si="64"/>
        <v>0</v>
      </c>
      <c r="F1293" s="286" t="str">
        <f t="shared" si="65"/>
        <v>是</v>
      </c>
      <c r="G1293" s="167" t="str">
        <f t="shared" si="66"/>
        <v>项</v>
      </c>
    </row>
    <row r="1294" hidden="1" spans="1:7">
      <c r="A1294" s="446" t="s">
        <v>2328</v>
      </c>
      <c r="B1294" s="315" t="s">
        <v>143</v>
      </c>
      <c r="C1294" s="447">
        <v>0</v>
      </c>
      <c r="D1294" s="322">
        <v>0</v>
      </c>
      <c r="E1294" s="313" t="str">
        <f t="shared" si="64"/>
        <v/>
      </c>
      <c r="F1294" s="286" t="str">
        <f t="shared" si="65"/>
        <v>否</v>
      </c>
      <c r="G1294" s="167" t="str">
        <f t="shared" si="66"/>
        <v>项</v>
      </c>
    </row>
    <row r="1295" hidden="1" spans="1:7">
      <c r="A1295" s="446" t="s">
        <v>2329</v>
      </c>
      <c r="B1295" s="315" t="s">
        <v>2330</v>
      </c>
      <c r="C1295" s="447">
        <v>0</v>
      </c>
      <c r="D1295" s="322"/>
      <c r="E1295" s="313" t="str">
        <f t="shared" si="64"/>
        <v/>
      </c>
      <c r="F1295" s="286" t="str">
        <f t="shared" si="65"/>
        <v>否</v>
      </c>
      <c r="G1295" s="167" t="str">
        <f t="shared" si="66"/>
        <v>项</v>
      </c>
    </row>
    <row r="1296" spans="1:7">
      <c r="A1296" s="446" t="s">
        <v>2331</v>
      </c>
      <c r="B1296" s="315" t="s">
        <v>2332</v>
      </c>
      <c r="C1296" s="447">
        <v>6</v>
      </c>
      <c r="D1296" s="322"/>
      <c r="E1296" s="313">
        <f t="shared" si="64"/>
        <v>-1</v>
      </c>
      <c r="F1296" s="286" t="str">
        <f t="shared" si="65"/>
        <v>是</v>
      </c>
      <c r="G1296" s="167" t="str">
        <f t="shared" si="66"/>
        <v>项</v>
      </c>
    </row>
    <row r="1297" hidden="1" spans="1:7">
      <c r="A1297" s="446" t="s">
        <v>2333</v>
      </c>
      <c r="B1297" s="315" t="s">
        <v>2334</v>
      </c>
      <c r="C1297" s="447">
        <v>0</v>
      </c>
      <c r="D1297" s="322"/>
      <c r="E1297" s="313" t="str">
        <f t="shared" si="64"/>
        <v/>
      </c>
      <c r="F1297" s="286" t="str">
        <f t="shared" si="65"/>
        <v>否</v>
      </c>
      <c r="G1297" s="167" t="str">
        <f t="shared" si="66"/>
        <v>项</v>
      </c>
    </row>
    <row r="1298" hidden="1" spans="1:7">
      <c r="A1298" s="446" t="s">
        <v>2335</v>
      </c>
      <c r="B1298" s="315" t="s">
        <v>2336</v>
      </c>
      <c r="C1298" s="447">
        <v>0</v>
      </c>
      <c r="D1298" s="322">
        <v>0</v>
      </c>
      <c r="E1298" s="313" t="str">
        <f t="shared" si="64"/>
        <v/>
      </c>
      <c r="F1298" s="286" t="str">
        <f t="shared" si="65"/>
        <v>否</v>
      </c>
      <c r="G1298" s="167" t="str">
        <f t="shared" si="66"/>
        <v>项</v>
      </c>
    </row>
    <row r="1299" hidden="1" spans="1:7">
      <c r="A1299" s="446" t="s">
        <v>2337</v>
      </c>
      <c r="B1299" s="315" t="s">
        <v>2338</v>
      </c>
      <c r="C1299" s="447">
        <v>0</v>
      </c>
      <c r="D1299" s="322">
        <v>0</v>
      </c>
      <c r="E1299" s="313" t="str">
        <f t="shared" si="64"/>
        <v/>
      </c>
      <c r="F1299" s="286" t="str">
        <f t="shared" si="65"/>
        <v>否</v>
      </c>
      <c r="G1299" s="167" t="str">
        <f t="shared" si="66"/>
        <v>项</v>
      </c>
    </row>
    <row r="1300" hidden="1" spans="1:7">
      <c r="A1300" s="446" t="s">
        <v>2339</v>
      </c>
      <c r="B1300" s="315" t="s">
        <v>2340</v>
      </c>
      <c r="C1300" s="447">
        <v>0</v>
      </c>
      <c r="D1300" s="322">
        <v>0</v>
      </c>
      <c r="E1300" s="313" t="str">
        <f t="shared" si="64"/>
        <v/>
      </c>
      <c r="F1300" s="286" t="str">
        <f t="shared" si="65"/>
        <v>否</v>
      </c>
      <c r="G1300" s="167" t="str">
        <f t="shared" si="66"/>
        <v>项</v>
      </c>
    </row>
    <row r="1301" hidden="1" spans="1:7">
      <c r="A1301" s="446" t="s">
        <v>2341</v>
      </c>
      <c r="B1301" s="315" t="s">
        <v>2342</v>
      </c>
      <c r="C1301" s="447">
        <v>0</v>
      </c>
      <c r="D1301" s="322">
        <v>0</v>
      </c>
      <c r="E1301" s="313" t="str">
        <f t="shared" si="64"/>
        <v/>
      </c>
      <c r="F1301" s="286" t="str">
        <f t="shared" si="65"/>
        <v>否</v>
      </c>
      <c r="G1301" s="167" t="str">
        <f t="shared" si="66"/>
        <v>项</v>
      </c>
    </row>
    <row r="1302" hidden="1" spans="1:7">
      <c r="A1302" s="446" t="s">
        <v>2343</v>
      </c>
      <c r="B1302" s="315" t="s">
        <v>2344</v>
      </c>
      <c r="C1302" s="447">
        <v>0</v>
      </c>
      <c r="D1302" s="322"/>
      <c r="E1302" s="313" t="str">
        <f t="shared" si="64"/>
        <v/>
      </c>
      <c r="F1302" s="286" t="str">
        <f t="shared" si="65"/>
        <v>否</v>
      </c>
      <c r="G1302" s="167" t="str">
        <f t="shared" si="66"/>
        <v>项</v>
      </c>
    </row>
    <row r="1303" hidden="1" spans="1:7">
      <c r="A1303" s="446" t="s">
        <v>2345</v>
      </c>
      <c r="B1303" s="315" t="s">
        <v>2346</v>
      </c>
      <c r="C1303" s="447">
        <v>0</v>
      </c>
      <c r="D1303" s="322"/>
      <c r="E1303" s="313" t="str">
        <f t="shared" si="64"/>
        <v/>
      </c>
      <c r="F1303" s="286" t="str">
        <f t="shared" si="65"/>
        <v>否</v>
      </c>
      <c r="G1303" s="167" t="str">
        <f t="shared" si="66"/>
        <v>项</v>
      </c>
    </row>
    <row r="1304" spans="1:7">
      <c r="A1304" s="445" t="s">
        <v>2347</v>
      </c>
      <c r="B1304" s="311" t="s">
        <v>2348</v>
      </c>
      <c r="C1304" s="312">
        <f>SUM(C1305:C1307)</f>
        <v>19</v>
      </c>
      <c r="D1304" s="312">
        <f>SUM(D1305:D1307)</f>
        <v>6</v>
      </c>
      <c r="E1304" s="313">
        <f t="shared" si="64"/>
        <v>-0.684</v>
      </c>
      <c r="F1304" s="286" t="str">
        <f t="shared" si="65"/>
        <v>是</v>
      </c>
      <c r="G1304" s="167" t="str">
        <f t="shared" si="66"/>
        <v>款</v>
      </c>
    </row>
    <row r="1305" spans="1:7">
      <c r="A1305" s="446" t="s">
        <v>2349</v>
      </c>
      <c r="B1305" s="315" t="s">
        <v>2350</v>
      </c>
      <c r="C1305" s="447">
        <v>13</v>
      </c>
      <c r="D1305" s="447">
        <v>1</v>
      </c>
      <c r="E1305" s="313">
        <f t="shared" si="64"/>
        <v>-0.923</v>
      </c>
      <c r="F1305" s="286" t="str">
        <f t="shared" si="65"/>
        <v>是</v>
      </c>
      <c r="G1305" s="167" t="str">
        <f t="shared" si="66"/>
        <v>项</v>
      </c>
    </row>
    <row r="1306" hidden="1" spans="1:7">
      <c r="A1306" s="446" t="s">
        <v>2351</v>
      </c>
      <c r="B1306" s="315" t="s">
        <v>2352</v>
      </c>
      <c r="C1306" s="447">
        <v>0</v>
      </c>
      <c r="D1306" s="447">
        <v>0</v>
      </c>
      <c r="E1306" s="313" t="str">
        <f t="shared" si="64"/>
        <v/>
      </c>
      <c r="F1306" s="286" t="str">
        <f t="shared" si="65"/>
        <v>否</v>
      </c>
      <c r="G1306" s="167" t="str">
        <f t="shared" si="66"/>
        <v>项</v>
      </c>
    </row>
    <row r="1307" spans="1:7">
      <c r="A1307" s="446" t="s">
        <v>2353</v>
      </c>
      <c r="B1307" s="315" t="s">
        <v>2354</v>
      </c>
      <c r="C1307" s="447">
        <v>6</v>
      </c>
      <c r="D1307" s="447">
        <v>5</v>
      </c>
      <c r="E1307" s="313">
        <f t="shared" si="64"/>
        <v>-0.167</v>
      </c>
      <c r="F1307" s="286" t="str">
        <f t="shared" si="65"/>
        <v>是</v>
      </c>
      <c r="G1307" s="167" t="str">
        <f t="shared" si="66"/>
        <v>项</v>
      </c>
    </row>
    <row r="1308" hidden="1" spans="1:7">
      <c r="A1308" s="445" t="s">
        <v>2355</v>
      </c>
      <c r="B1308" s="311" t="s">
        <v>2356</v>
      </c>
      <c r="C1308" s="312">
        <f>SUM(C1309:C1313)</f>
        <v>0</v>
      </c>
      <c r="D1308" s="312">
        <f>SUM(D1309:D1313)</f>
        <v>15</v>
      </c>
      <c r="E1308" s="313" t="str">
        <f t="shared" si="64"/>
        <v/>
      </c>
      <c r="F1308" s="286" t="str">
        <f t="shared" si="65"/>
        <v>是</v>
      </c>
      <c r="G1308" s="167" t="str">
        <f t="shared" si="66"/>
        <v>款</v>
      </c>
    </row>
    <row r="1309" hidden="1" spans="1:7">
      <c r="A1309" s="446" t="s">
        <v>2357</v>
      </c>
      <c r="B1309" s="315" t="s">
        <v>2358</v>
      </c>
      <c r="C1309" s="322">
        <v>0</v>
      </c>
      <c r="D1309" s="322">
        <v>15</v>
      </c>
      <c r="E1309" s="313" t="str">
        <f t="shared" si="64"/>
        <v/>
      </c>
      <c r="F1309" s="286" t="str">
        <f t="shared" si="65"/>
        <v>是</v>
      </c>
      <c r="G1309" s="167" t="str">
        <f t="shared" si="66"/>
        <v>项</v>
      </c>
    </row>
    <row r="1310" hidden="1" spans="1:7">
      <c r="A1310" s="446" t="s">
        <v>2359</v>
      </c>
      <c r="B1310" s="315" t="s">
        <v>2360</v>
      </c>
      <c r="C1310" s="322">
        <v>0</v>
      </c>
      <c r="D1310" s="322">
        <v>0</v>
      </c>
      <c r="E1310" s="313" t="str">
        <f t="shared" si="64"/>
        <v/>
      </c>
      <c r="F1310" s="286" t="str">
        <f t="shared" si="65"/>
        <v>否</v>
      </c>
      <c r="G1310" s="167" t="str">
        <f t="shared" si="66"/>
        <v>项</v>
      </c>
    </row>
    <row r="1311" hidden="1" spans="1:7">
      <c r="A1311" s="446" t="s">
        <v>2361</v>
      </c>
      <c r="B1311" s="315" t="s">
        <v>2362</v>
      </c>
      <c r="C1311" s="322">
        <v>0</v>
      </c>
      <c r="D1311" s="322">
        <v>0</v>
      </c>
      <c r="E1311" s="313" t="str">
        <f t="shared" si="64"/>
        <v/>
      </c>
      <c r="F1311" s="286" t="str">
        <f t="shared" si="65"/>
        <v>否</v>
      </c>
      <c r="G1311" s="167" t="str">
        <f t="shared" si="66"/>
        <v>项</v>
      </c>
    </row>
    <row r="1312" hidden="1" spans="1:7">
      <c r="A1312" s="446" t="s">
        <v>2363</v>
      </c>
      <c r="B1312" s="315" t="s">
        <v>2364</v>
      </c>
      <c r="C1312" s="322">
        <v>0</v>
      </c>
      <c r="D1312" s="322">
        <v>0</v>
      </c>
      <c r="E1312" s="313" t="str">
        <f t="shared" si="64"/>
        <v/>
      </c>
      <c r="F1312" s="286" t="str">
        <f t="shared" si="65"/>
        <v>否</v>
      </c>
      <c r="G1312" s="167" t="str">
        <f t="shared" si="66"/>
        <v>项</v>
      </c>
    </row>
    <row r="1313" ht="37.5" hidden="1" spans="1:7">
      <c r="A1313" s="446" t="s">
        <v>2365</v>
      </c>
      <c r="B1313" s="315" t="s">
        <v>2366</v>
      </c>
      <c r="C1313" s="322">
        <v>0</v>
      </c>
      <c r="D1313" s="322">
        <v>0</v>
      </c>
      <c r="E1313" s="313" t="str">
        <f t="shared" si="64"/>
        <v/>
      </c>
      <c r="F1313" s="286" t="str">
        <f t="shared" si="65"/>
        <v>否</v>
      </c>
      <c r="G1313" s="167" t="str">
        <f t="shared" si="66"/>
        <v>项</v>
      </c>
    </row>
    <row r="1314" spans="1:7">
      <c r="A1314" s="445" t="s">
        <v>2367</v>
      </c>
      <c r="B1314" s="311" t="s">
        <v>2368</v>
      </c>
      <c r="C1314" s="312">
        <f>C1315</f>
        <v>56</v>
      </c>
      <c r="D1314" s="312">
        <f>D1315</f>
        <v>0</v>
      </c>
      <c r="E1314" s="313">
        <f t="shared" si="64"/>
        <v>-1</v>
      </c>
      <c r="F1314" s="286" t="str">
        <f t="shared" si="65"/>
        <v>是</v>
      </c>
      <c r="G1314" s="167" t="str">
        <f t="shared" si="66"/>
        <v>款</v>
      </c>
    </row>
    <row r="1315" spans="1:7">
      <c r="A1315" s="318" t="s">
        <v>2369</v>
      </c>
      <c r="B1315" s="315" t="s">
        <v>2370</v>
      </c>
      <c r="C1315" s="447">
        <v>56</v>
      </c>
      <c r="D1315" s="322">
        <v>0</v>
      </c>
      <c r="E1315" s="313">
        <f t="shared" si="64"/>
        <v>-1</v>
      </c>
      <c r="F1315" s="286" t="str">
        <f t="shared" si="65"/>
        <v>是</v>
      </c>
      <c r="G1315" s="167" t="str">
        <f t="shared" si="66"/>
        <v>项</v>
      </c>
    </row>
    <row r="1316" spans="1:7">
      <c r="A1316" s="445" t="s">
        <v>111</v>
      </c>
      <c r="B1316" s="311" t="s">
        <v>112</v>
      </c>
      <c r="C1316" s="312">
        <v>4800</v>
      </c>
      <c r="D1316" s="312">
        <v>5833</v>
      </c>
      <c r="E1316" s="313">
        <f t="shared" si="64"/>
        <v>0.215</v>
      </c>
      <c r="F1316" s="286" t="str">
        <f t="shared" si="65"/>
        <v>是</v>
      </c>
      <c r="G1316" s="167" t="str">
        <f t="shared" si="66"/>
        <v>类</v>
      </c>
    </row>
    <row r="1317" spans="1:7">
      <c r="A1317" s="445" t="s">
        <v>113</v>
      </c>
      <c r="B1317" s="311" t="s">
        <v>114</v>
      </c>
      <c r="C1317" s="312">
        <f>C1318</f>
        <v>935</v>
      </c>
      <c r="D1317" s="312">
        <f>D1318</f>
        <v>4892</v>
      </c>
      <c r="E1317" s="313">
        <f t="shared" si="64"/>
        <v>4.232</v>
      </c>
      <c r="F1317" s="286" t="str">
        <f t="shared" si="65"/>
        <v>是</v>
      </c>
      <c r="G1317" s="167" t="str">
        <f t="shared" si="66"/>
        <v>类</v>
      </c>
    </row>
    <row r="1318" spans="1:7">
      <c r="A1318" s="445" t="s">
        <v>2371</v>
      </c>
      <c r="B1318" s="311" t="s">
        <v>2372</v>
      </c>
      <c r="C1318" s="312">
        <f>SUM(C1319:C1322)</f>
        <v>935</v>
      </c>
      <c r="D1318" s="312">
        <f>SUM(D1319:D1322)</f>
        <v>4892</v>
      </c>
      <c r="E1318" s="313">
        <f t="shared" si="64"/>
        <v>4.232</v>
      </c>
      <c r="F1318" s="286" t="str">
        <f t="shared" si="65"/>
        <v>是</v>
      </c>
      <c r="G1318" s="167" t="str">
        <f t="shared" si="66"/>
        <v>款</v>
      </c>
    </row>
    <row r="1319" spans="1:7">
      <c r="A1319" s="446" t="s">
        <v>2373</v>
      </c>
      <c r="B1319" s="315" t="s">
        <v>2374</v>
      </c>
      <c r="C1319" s="447">
        <v>935</v>
      </c>
      <c r="D1319" s="322">
        <v>4892</v>
      </c>
      <c r="E1319" s="313">
        <f t="shared" si="64"/>
        <v>4.232</v>
      </c>
      <c r="F1319" s="286" t="str">
        <f t="shared" si="65"/>
        <v>是</v>
      </c>
      <c r="G1319" s="167" t="str">
        <f t="shared" si="66"/>
        <v>项</v>
      </c>
    </row>
    <row r="1320" ht="37.5" hidden="1" spans="1:7">
      <c r="A1320" s="446" t="s">
        <v>2375</v>
      </c>
      <c r="B1320" s="315" t="s">
        <v>2376</v>
      </c>
      <c r="C1320" s="322"/>
      <c r="D1320" s="322"/>
      <c r="E1320" s="313" t="str">
        <f t="shared" si="64"/>
        <v/>
      </c>
      <c r="F1320" s="286" t="str">
        <f t="shared" si="65"/>
        <v>否</v>
      </c>
      <c r="G1320" s="167" t="str">
        <f t="shared" si="66"/>
        <v>项</v>
      </c>
    </row>
    <row r="1321" ht="37.5" hidden="1" spans="1:7">
      <c r="A1321" s="446" t="s">
        <v>2377</v>
      </c>
      <c r="B1321" s="315" t="s">
        <v>2378</v>
      </c>
      <c r="C1321" s="447"/>
      <c r="D1321" s="322"/>
      <c r="E1321" s="313" t="str">
        <f t="shared" si="64"/>
        <v/>
      </c>
      <c r="F1321" s="286" t="str">
        <f t="shared" si="65"/>
        <v>否</v>
      </c>
      <c r="G1321" s="167" t="str">
        <f t="shared" si="66"/>
        <v>项</v>
      </c>
    </row>
    <row r="1322" ht="37.5" hidden="1" spans="1:7">
      <c r="A1322" s="446">
        <v>2320399</v>
      </c>
      <c r="B1322" s="315" t="s">
        <v>2379</v>
      </c>
      <c r="C1322" s="322">
        <v>0</v>
      </c>
      <c r="D1322" s="322">
        <v>0</v>
      </c>
      <c r="E1322" s="313" t="str">
        <f t="shared" si="64"/>
        <v/>
      </c>
      <c r="F1322" s="286" t="str">
        <f t="shared" si="65"/>
        <v>否</v>
      </c>
      <c r="G1322" s="167" t="str">
        <f t="shared" si="66"/>
        <v>项</v>
      </c>
    </row>
    <row r="1323" spans="1:7">
      <c r="A1323" s="445" t="s">
        <v>115</v>
      </c>
      <c r="B1323" s="311" t="s">
        <v>116</v>
      </c>
      <c r="C1323" s="312">
        <f>C1324</f>
        <v>1</v>
      </c>
      <c r="D1323" s="312"/>
      <c r="E1323" s="313">
        <f t="shared" si="64"/>
        <v>-1</v>
      </c>
      <c r="F1323" s="286" t="str">
        <f t="shared" si="65"/>
        <v>是</v>
      </c>
      <c r="G1323" s="167" t="str">
        <f t="shared" si="66"/>
        <v>类</v>
      </c>
    </row>
    <row r="1324" ht="37.5" spans="1:7">
      <c r="A1324" s="445" t="s">
        <v>2380</v>
      </c>
      <c r="B1324" s="311" t="s">
        <v>2381</v>
      </c>
      <c r="C1324" s="312">
        <v>1</v>
      </c>
      <c r="D1324" s="312"/>
      <c r="E1324" s="313">
        <f t="shared" si="64"/>
        <v>-1</v>
      </c>
      <c r="F1324" s="286" t="str">
        <f t="shared" si="65"/>
        <v>是</v>
      </c>
      <c r="G1324" s="167" t="str">
        <f t="shared" si="66"/>
        <v>款</v>
      </c>
    </row>
    <row r="1325" hidden="1" spans="1:7">
      <c r="A1325" s="445" t="s">
        <v>117</v>
      </c>
      <c r="B1325" s="311" t="s">
        <v>118</v>
      </c>
      <c r="C1325" s="312"/>
      <c r="D1325" s="312"/>
      <c r="E1325" s="313" t="str">
        <f t="shared" si="64"/>
        <v/>
      </c>
      <c r="F1325" s="286" t="str">
        <f t="shared" si="65"/>
        <v>是</v>
      </c>
      <c r="G1325" s="167" t="str">
        <f t="shared" si="66"/>
        <v>类</v>
      </c>
    </row>
    <row r="1326" hidden="1" spans="1:7">
      <c r="A1326" s="445" t="s">
        <v>2382</v>
      </c>
      <c r="B1326" s="311" t="s">
        <v>2383</v>
      </c>
      <c r="C1326" s="312"/>
      <c r="D1326" s="312"/>
      <c r="E1326" s="313" t="str">
        <f t="shared" si="64"/>
        <v/>
      </c>
      <c r="F1326" s="286" t="str">
        <f t="shared" si="65"/>
        <v>否</v>
      </c>
      <c r="G1326" s="167" t="str">
        <f t="shared" si="66"/>
        <v>款</v>
      </c>
    </row>
    <row r="1327" hidden="1" spans="1:7">
      <c r="A1327" s="445" t="s">
        <v>2384</v>
      </c>
      <c r="B1327" s="311" t="s">
        <v>2385</v>
      </c>
      <c r="C1327" s="312"/>
      <c r="D1327" s="312"/>
      <c r="E1327" s="313" t="str">
        <f t="shared" si="64"/>
        <v/>
      </c>
      <c r="F1327" s="286" t="str">
        <f t="shared" si="65"/>
        <v>否</v>
      </c>
      <c r="G1327" s="167" t="str">
        <f t="shared" si="66"/>
        <v>款</v>
      </c>
    </row>
    <row r="1328" hidden="1" spans="1:6">
      <c r="A1328" s="462"/>
      <c r="B1328" s="463"/>
      <c r="C1328" s="464"/>
      <c r="D1328" s="464"/>
      <c r="E1328" s="313" t="str">
        <f t="shared" si="64"/>
        <v/>
      </c>
      <c r="F1328" s="286" t="str">
        <f t="shared" si="65"/>
        <v>是</v>
      </c>
    </row>
    <row r="1329" spans="1:6">
      <c r="A1329" s="465"/>
      <c r="B1329" s="466" t="s">
        <v>119</v>
      </c>
      <c r="C1329" s="325">
        <f>C4+C249+C252+C271+C363+C417+C473+C532+C659+C731+C810+C833+C944+C1008+C1078+C1098+C1125+C1135+C1180+C1200+C1258+C1316+C1317+C1323+C1325</f>
        <v>629768</v>
      </c>
      <c r="D1329" s="325">
        <f>D4+D249+D252+D271+D363+D417+D473+D532+D659+D731+D810+D833+D944+D1008+D1078+D1098+D1125+D1135+D1180+D1200+D1258+D1316+D1317+D1323+D1325</f>
        <v>583283</v>
      </c>
      <c r="E1329" s="313">
        <f t="shared" si="64"/>
        <v>-0.074</v>
      </c>
      <c r="F1329" s="286" t="str">
        <f t="shared" si="65"/>
        <v>是</v>
      </c>
    </row>
    <row r="1330" spans="3:3">
      <c r="C1330" s="467"/>
    </row>
    <row r="1331" spans="3:3">
      <c r="C1331" s="468"/>
    </row>
    <row r="1332" spans="3:3">
      <c r="C1332" s="467"/>
    </row>
    <row r="1333" spans="3:3">
      <c r="C1333" s="468"/>
    </row>
    <row r="1334" spans="3:3">
      <c r="C1334" s="467"/>
    </row>
    <row r="1335" spans="3:3">
      <c r="C1335" s="467"/>
    </row>
    <row r="1336" spans="3:3">
      <c r="C1336" s="468"/>
    </row>
    <row r="1337" spans="3:3">
      <c r="C1337" s="467"/>
    </row>
    <row r="1338" spans="3:3">
      <c r="C1338" s="467"/>
    </row>
    <row r="1339" spans="3:3">
      <c r="C1339" s="467"/>
    </row>
    <row r="1340" spans="3:3">
      <c r="C1340" s="467"/>
    </row>
    <row r="1341" spans="3:5">
      <c r="C1341" s="468"/>
      <c r="E1341" s="348">
        <f>IF(C1329&lt;&gt;0,IF((D1329/C1329-1)&lt;-30%,"",IF((D1329/C1329-1)&gt;150%,"",D1329/C1329-1)),"")</f>
        <v>0</v>
      </c>
    </row>
    <row r="1342" spans="3:3">
      <c r="C1342" s="467"/>
    </row>
  </sheetData>
  <autoFilter ref="A3:G1329">
    <filterColumn colId="2">
      <filters>
        <filter val="-"/>
        <filter val="500"/>
        <filter val="1,100"/>
        <filter val="1"/>
        <filter val="6,901"/>
        <filter val="3"/>
        <filter val="103"/>
        <filter val="4"/>
        <filter val="504"/>
        <filter val="5"/>
        <filter val="6"/>
        <filter val="7"/>
        <filter val="107"/>
        <filter val="507"/>
        <filter val="907"/>
        <filter val="8"/>
        <filter val="108"/>
        <filter val="9"/>
        <filter val="109"/>
        <filter val="110"/>
        <filter val="111"/>
        <filter val="2,911"/>
        <filter val="22,911"/>
        <filter val="512"/>
        <filter val="513"/>
        <filter val="114"/>
        <filter val="515"/>
        <filter val="1,915"/>
        <filter val="516"/>
        <filter val="117"/>
        <filter val="1,118"/>
        <filter val="519"/>
        <filter val="6,919"/>
        <filter val="120"/>
        <filter val="1,120"/>
        <filter val="1,520"/>
        <filter val="122"/>
        <filter val="3,923"/>
        <filter val="2,526"/>
        <filter val="127"/>
        <filter val="7,927"/>
        <filter val="2,128"/>
        <filter val="131"/>
        <filter val="132"/>
        <filter val="533"/>
        <filter val="134"/>
        <filter val="934"/>
        <filter val="7,134"/>
        <filter val="135"/>
        <filter val="935"/>
        <filter val="20,136"/>
        <filter val="2,537"/>
        <filter val="4,937"/>
        <filter val="28,137"/>
        <filter val="4,140"/>
        <filter val="1,142"/>
        <filter val="20,145"/>
        <filter val="14,546"/>
        <filter val="1,548"/>
        <filter val="549"/>
        <filter val="151"/>
        <filter val="2,551"/>
        <filter val="152"/>
        <filter val="552"/>
        <filter val="157"/>
        <filter val="3,157"/>
        <filter val="1,958"/>
        <filter val="2,158"/>
        <filter val="161"/>
        <filter val="2,962"/>
        <filter val="163"/>
        <filter val="4,964"/>
        <filter val="80,564"/>
        <filter val="165"/>
        <filter val="3,165"/>
        <filter val="166"/>
        <filter val="1,966"/>
        <filter val="45,166"/>
        <filter val="169"/>
        <filter val="1,170"/>
        <filter val="1,570"/>
        <filter val="971"/>
        <filter val="6,172"/>
        <filter val="5,574"/>
        <filter val="176"/>
        <filter val="3,976"/>
        <filter val="178"/>
        <filter val="179"/>
        <filter val="180"/>
        <filter val="18,180"/>
        <filter val="56,580"/>
        <filter val="581"/>
        <filter val="64,181"/>
        <filter val="5,982"/>
        <filter val="114,952"/>
        <filter val="5,583"/>
        <filter val="3,584"/>
        <filter val="10,586"/>
        <filter val="20,986"/>
        <filter val="188"/>
        <filter val="991"/>
        <filter val="9,591"/>
        <filter val="592"/>
        <filter val="2,592"/>
        <filter val="195"/>
        <filter val="196"/>
        <filter val="198"/>
        <filter val="1,998"/>
        <filter val="13,198"/>
        <filter val="599"/>
        <filter val="200"/>
        <filter val="4,200"/>
        <filter val="5,602"/>
        <filter val="203"/>
        <filter val="4,204"/>
        <filter val="1,206"/>
        <filter val="1,608"/>
        <filter val="60,608"/>
        <filter val="209"/>
        <filter val="212"/>
        <filter val="1,618"/>
        <filter val="220"/>
        <filter val="1,220"/>
        <filter val="223"/>
        <filter val="3,225"/>
        <filter val="226"/>
        <filter val="627"/>
        <filter val="228"/>
        <filter val="233"/>
        <filter val="234"/>
        <filter val="635"/>
        <filter val="3,636"/>
        <filter val="4,238"/>
        <filter val="240"/>
        <filter val="241"/>
        <filter val="641"/>
        <filter val="642"/>
        <filter val="1,642"/>
        <filter val="644"/>
        <filter val="1,247"/>
        <filter val="248"/>
        <filter val="1,249"/>
        <filter val="1,649"/>
        <filter val="650"/>
        <filter val="653"/>
        <filter val="2,253"/>
        <filter val="10,653"/>
        <filter val="1,254"/>
        <filter val="2,258"/>
        <filter val="5,659"/>
        <filter val="260"/>
        <filter val="263"/>
        <filter val="272"/>
        <filter val="676"/>
        <filter val="678"/>
        <filter val="2,682"/>
        <filter val="3,683"/>
        <filter val="685"/>
        <filter val="1,686"/>
        <filter val="4,288"/>
        <filter val="289"/>
        <filter val="1,289"/>
        <filter val="2,289"/>
        <filter val="290"/>
        <filter val="692"/>
        <filter val="294"/>
        <filter val="295"/>
        <filter val="700"/>
        <filter val="9,700"/>
        <filter val="1,303"/>
        <filter val="2,308"/>
        <filter val="318"/>
        <filter val="321"/>
        <filter val="322"/>
        <filter val="2,324"/>
        <filter val="2,728"/>
        <filter val="329"/>
        <filter val="732"/>
        <filter val="334"/>
        <filter val="340"/>
        <filter val="740"/>
        <filter val="342"/>
        <filter val="6,342"/>
        <filter val="345"/>
        <filter val="346"/>
        <filter val="747"/>
        <filter val="1,348"/>
        <filter val="350"/>
        <filter val="750"/>
        <filter val="7,750"/>
        <filter val="751"/>
        <filter val="72,354"/>
        <filter val="50,357"/>
        <filter val="5,758"/>
        <filter val="360"/>
        <filter val="1,760"/>
        <filter val="2,760"/>
        <filter val="2,761"/>
        <filter val="764"/>
        <filter val="7,364"/>
        <filter val="765"/>
        <filter val="169,375"/>
        <filter val="370"/>
        <filter val="371"/>
        <filter val="66,372"/>
        <filter val="1,773"/>
        <filter val="1,776"/>
        <filter val="13,378"/>
        <filter val="629,768"/>
        <filter val="31,779"/>
        <filter val="5,383"/>
        <filter val="1,785"/>
        <filter val="786"/>
        <filter val="389"/>
        <filter val="789"/>
        <filter val="391"/>
        <filter val="792"/>
        <filter val="793"/>
        <filter val="10,793"/>
        <filter val="796"/>
        <filter val="1,797"/>
        <filter val="798"/>
        <filter val="4,798"/>
        <filter val="8,399"/>
        <filter val="-1"/>
        <filter val="400"/>
        <filter val="1,000"/>
        <filter val="3,800"/>
        <filter val="4,800"/>
        <filter val="5,000"/>
        <filter val="10,000"/>
        <filter val="1,003"/>
        <filter val="3,004"/>
        <filter val="10"/>
        <filter val="4,810"/>
        <filter val="11"/>
        <filter val="12"/>
        <filter val="2,412"/>
        <filter val="13"/>
        <filter val="1,413"/>
        <filter val="1,014"/>
        <filter val="15"/>
        <filter val="415"/>
        <filter val="16"/>
        <filter val="14,017"/>
        <filter val="18"/>
        <filter val="19"/>
        <filter val="1,019"/>
        <filter val="20"/>
        <filter val="21"/>
        <filter val="22"/>
        <filter val="23"/>
        <filter val="26"/>
        <filter val="426"/>
        <filter val="13,026"/>
        <filter val="27"/>
        <filter val="28"/>
        <filter val="1,028"/>
        <filter val="6,828"/>
        <filter val="30"/>
        <filter val="31"/>
        <filter val="8,432"/>
        <filter val="33"/>
        <filter val="2,433"/>
        <filter val="6,833"/>
        <filter val="35"/>
        <filter val="36"/>
        <filter val="38"/>
        <filter val="438"/>
        <filter val="31,038"/>
        <filter val="40"/>
        <filter val="3,040"/>
        <filter val="41"/>
        <filter val="1,841"/>
        <filter val="1,442"/>
        <filter val="44"/>
        <filter val="17,844"/>
        <filter val="145,414"/>
        <filter val="45"/>
        <filter val="46"/>
        <filter val="4,846"/>
        <filter val="48"/>
        <filter val="50"/>
        <filter val="6,450"/>
        <filter val="51"/>
        <filter val="452"/>
        <filter val="1,052"/>
        <filter val="54"/>
        <filter val="1,854"/>
        <filter val="35,454"/>
        <filter val="56"/>
        <filter val="58"/>
        <filter val="458"/>
        <filter val="4,060"/>
        <filter val="61"/>
        <filter val="1,863"/>
        <filter val="18,067"/>
        <filter val="68"/>
        <filter val="70"/>
        <filter val="470"/>
        <filter val="2,470"/>
        <filter val="71"/>
        <filter val="76"/>
        <filter val="1,476"/>
        <filter val="4,476"/>
        <filter val="78"/>
        <filter val="81"/>
        <filter val="3,081"/>
        <filter val="4,081"/>
        <filter val="83"/>
        <filter val="84"/>
        <filter val="86"/>
        <filter val="486"/>
        <filter val="87"/>
        <filter val="4,487"/>
        <filter val="1,089"/>
        <filter val="491"/>
        <filter val="492"/>
        <filter val="93"/>
        <filter val="2,093"/>
        <filter val="94"/>
        <filter val="97"/>
        <filter val="5,098"/>
        <filter val="8,098"/>
      </filters>
    </filterColumn>
    <extLst/>
  </autoFilter>
  <mergeCells count="1">
    <mergeCell ref="B1:E1"/>
  </mergeCells>
  <conditionalFormatting sqref="F4">
    <cfRule type="cellIs" dxfId="2" priority="1326" stopIfTrue="1" operator="lessThan">
      <formula>0</formula>
    </cfRule>
  </conditionalFormatting>
  <conditionalFormatting sqref="F5">
    <cfRule type="cellIs" dxfId="2" priority="1325" stopIfTrue="1" operator="lessThan">
      <formula>0</formula>
    </cfRule>
  </conditionalFormatting>
  <conditionalFormatting sqref="F6">
    <cfRule type="cellIs" dxfId="2" priority="1324" stopIfTrue="1" operator="lessThan">
      <formula>0</formula>
    </cfRule>
  </conditionalFormatting>
  <conditionalFormatting sqref="F7">
    <cfRule type="cellIs" dxfId="2" priority="1323" stopIfTrue="1" operator="lessThan">
      <formula>0</formula>
    </cfRule>
  </conditionalFormatting>
  <conditionalFormatting sqref="F8">
    <cfRule type="cellIs" dxfId="2" priority="1322" stopIfTrue="1" operator="lessThan">
      <formula>0</formula>
    </cfRule>
  </conditionalFormatting>
  <conditionalFormatting sqref="F9">
    <cfRule type="cellIs" dxfId="2" priority="1321" stopIfTrue="1" operator="lessThan">
      <formula>0</formula>
    </cfRule>
  </conditionalFormatting>
  <conditionalFormatting sqref="F10">
    <cfRule type="cellIs" dxfId="2" priority="1320" stopIfTrue="1" operator="lessThan">
      <formula>0</formula>
    </cfRule>
  </conditionalFormatting>
  <conditionalFormatting sqref="F11">
    <cfRule type="cellIs" dxfId="2" priority="1319" stopIfTrue="1" operator="lessThan">
      <formula>0</formula>
    </cfRule>
  </conditionalFormatting>
  <conditionalFormatting sqref="F12">
    <cfRule type="cellIs" dxfId="2" priority="1318" stopIfTrue="1" operator="lessThan">
      <formula>0</formula>
    </cfRule>
  </conditionalFormatting>
  <conditionalFormatting sqref="F13">
    <cfRule type="cellIs" dxfId="2" priority="1317" stopIfTrue="1" operator="lessThan">
      <formula>0</formula>
    </cfRule>
  </conditionalFormatting>
  <conditionalFormatting sqref="F14">
    <cfRule type="cellIs" dxfId="2" priority="1316" stopIfTrue="1" operator="lessThan">
      <formula>0</formula>
    </cfRule>
  </conditionalFormatting>
  <conditionalFormatting sqref="F15">
    <cfRule type="cellIs" dxfId="2" priority="1315" stopIfTrue="1" operator="lessThan">
      <formula>0</formula>
    </cfRule>
  </conditionalFormatting>
  <conditionalFormatting sqref="F16">
    <cfRule type="cellIs" dxfId="2" priority="1314" stopIfTrue="1" operator="lessThan">
      <formula>0</formula>
    </cfRule>
  </conditionalFormatting>
  <conditionalFormatting sqref="F17">
    <cfRule type="cellIs" dxfId="2" priority="1313" stopIfTrue="1" operator="lessThan">
      <formula>0</formula>
    </cfRule>
  </conditionalFormatting>
  <conditionalFormatting sqref="F18">
    <cfRule type="cellIs" dxfId="2" priority="1312" stopIfTrue="1" operator="lessThan">
      <formula>0</formula>
    </cfRule>
  </conditionalFormatting>
  <conditionalFormatting sqref="F19">
    <cfRule type="cellIs" dxfId="2" priority="1311" stopIfTrue="1" operator="lessThan">
      <formula>0</formula>
    </cfRule>
  </conditionalFormatting>
  <conditionalFormatting sqref="F20">
    <cfRule type="cellIs" dxfId="2" priority="1310" stopIfTrue="1" operator="lessThan">
      <formula>0</formula>
    </cfRule>
  </conditionalFormatting>
  <conditionalFormatting sqref="F21">
    <cfRule type="cellIs" dxfId="2" priority="1309" stopIfTrue="1" operator="lessThan">
      <formula>0</formula>
    </cfRule>
  </conditionalFormatting>
  <conditionalFormatting sqref="F22">
    <cfRule type="cellIs" dxfId="2" priority="1308" stopIfTrue="1" operator="lessThan">
      <formula>0</formula>
    </cfRule>
  </conditionalFormatting>
  <conditionalFormatting sqref="F23">
    <cfRule type="cellIs" dxfId="2" priority="1307" stopIfTrue="1" operator="lessThan">
      <formula>0</formula>
    </cfRule>
  </conditionalFormatting>
  <conditionalFormatting sqref="F24">
    <cfRule type="cellIs" dxfId="2" priority="1306" stopIfTrue="1" operator="lessThan">
      <formula>0</formula>
    </cfRule>
  </conditionalFormatting>
  <conditionalFormatting sqref="F25">
    <cfRule type="cellIs" dxfId="2" priority="1305" stopIfTrue="1" operator="lessThan">
      <formula>0</formula>
    </cfRule>
  </conditionalFormatting>
  <conditionalFormatting sqref="F26">
    <cfRule type="cellIs" dxfId="2" priority="1304" stopIfTrue="1" operator="lessThan">
      <formula>0</formula>
    </cfRule>
  </conditionalFormatting>
  <conditionalFormatting sqref="F27">
    <cfRule type="cellIs" dxfId="2" priority="1303" stopIfTrue="1" operator="lessThan">
      <formula>0</formula>
    </cfRule>
  </conditionalFormatting>
  <conditionalFormatting sqref="F28">
    <cfRule type="cellIs" dxfId="2" priority="1302" stopIfTrue="1" operator="lessThan">
      <formula>0</formula>
    </cfRule>
  </conditionalFormatting>
  <conditionalFormatting sqref="F29">
    <cfRule type="cellIs" dxfId="2" priority="1301" stopIfTrue="1" operator="lessThan">
      <formula>0</formula>
    </cfRule>
  </conditionalFormatting>
  <conditionalFormatting sqref="F30">
    <cfRule type="cellIs" dxfId="2" priority="1300" stopIfTrue="1" operator="lessThan">
      <formula>0</formula>
    </cfRule>
  </conditionalFormatting>
  <conditionalFormatting sqref="F31">
    <cfRule type="cellIs" dxfId="2" priority="1299" stopIfTrue="1" operator="lessThan">
      <formula>0</formula>
    </cfRule>
  </conditionalFormatting>
  <conditionalFormatting sqref="F32">
    <cfRule type="cellIs" dxfId="2" priority="1298" stopIfTrue="1" operator="lessThan">
      <formula>0</formula>
    </cfRule>
  </conditionalFormatting>
  <conditionalFormatting sqref="F33">
    <cfRule type="cellIs" dxfId="2" priority="1297" stopIfTrue="1" operator="lessThan">
      <formula>0</formula>
    </cfRule>
  </conditionalFormatting>
  <conditionalFormatting sqref="F34">
    <cfRule type="cellIs" dxfId="2" priority="1296" stopIfTrue="1" operator="lessThan">
      <formula>0</formula>
    </cfRule>
  </conditionalFormatting>
  <conditionalFormatting sqref="F35">
    <cfRule type="cellIs" dxfId="2" priority="1295" stopIfTrue="1" operator="lessThan">
      <formula>0</formula>
    </cfRule>
  </conditionalFormatting>
  <conditionalFormatting sqref="F36">
    <cfRule type="cellIs" dxfId="2" priority="1294" stopIfTrue="1" operator="lessThan">
      <formula>0</formula>
    </cfRule>
  </conditionalFormatting>
  <conditionalFormatting sqref="F37">
    <cfRule type="cellIs" dxfId="2" priority="1293" stopIfTrue="1" operator="lessThan">
      <formula>0</formula>
    </cfRule>
  </conditionalFormatting>
  <conditionalFormatting sqref="F38">
    <cfRule type="cellIs" dxfId="2" priority="1292" stopIfTrue="1" operator="lessThan">
      <formula>0</formula>
    </cfRule>
  </conditionalFormatting>
  <conditionalFormatting sqref="F39">
    <cfRule type="cellIs" dxfId="2" priority="1291" stopIfTrue="1" operator="lessThan">
      <formula>0</formula>
    </cfRule>
  </conditionalFormatting>
  <conditionalFormatting sqref="F40">
    <cfRule type="cellIs" dxfId="2" priority="1290" stopIfTrue="1" operator="lessThan">
      <formula>0</formula>
    </cfRule>
  </conditionalFormatting>
  <conditionalFormatting sqref="F41">
    <cfRule type="cellIs" dxfId="2" priority="1289" stopIfTrue="1" operator="lessThan">
      <formula>0</formula>
    </cfRule>
  </conditionalFormatting>
  <conditionalFormatting sqref="F42">
    <cfRule type="cellIs" dxfId="2" priority="1288" stopIfTrue="1" operator="lessThan">
      <formula>0</formula>
    </cfRule>
  </conditionalFormatting>
  <conditionalFormatting sqref="F43">
    <cfRule type="cellIs" dxfId="2" priority="1287" stopIfTrue="1" operator="lessThan">
      <formula>0</formula>
    </cfRule>
  </conditionalFormatting>
  <conditionalFormatting sqref="F44">
    <cfRule type="cellIs" dxfId="2" priority="1286" stopIfTrue="1" operator="lessThan">
      <formula>0</formula>
    </cfRule>
  </conditionalFormatting>
  <conditionalFormatting sqref="F45">
    <cfRule type="cellIs" dxfId="2" priority="1285" stopIfTrue="1" operator="lessThan">
      <formula>0</formula>
    </cfRule>
  </conditionalFormatting>
  <conditionalFormatting sqref="F46">
    <cfRule type="cellIs" dxfId="2" priority="1284" stopIfTrue="1" operator="lessThan">
      <formula>0</formula>
    </cfRule>
  </conditionalFormatting>
  <conditionalFormatting sqref="F47">
    <cfRule type="cellIs" dxfId="2" priority="1283" stopIfTrue="1" operator="lessThan">
      <formula>0</formula>
    </cfRule>
  </conditionalFormatting>
  <conditionalFormatting sqref="F48">
    <cfRule type="cellIs" dxfId="2" priority="1282" stopIfTrue="1" operator="lessThan">
      <formula>0</formula>
    </cfRule>
  </conditionalFormatting>
  <conditionalFormatting sqref="F49">
    <cfRule type="cellIs" dxfId="2" priority="1281" stopIfTrue="1" operator="lessThan">
      <formula>0</formula>
    </cfRule>
  </conditionalFormatting>
  <conditionalFormatting sqref="F50">
    <cfRule type="cellIs" dxfId="2" priority="1280" stopIfTrue="1" operator="lessThan">
      <formula>0</formula>
    </cfRule>
  </conditionalFormatting>
  <conditionalFormatting sqref="F51">
    <cfRule type="cellIs" dxfId="2" priority="1279" stopIfTrue="1" operator="lessThan">
      <formula>0</formula>
    </cfRule>
  </conditionalFormatting>
  <conditionalFormatting sqref="F52">
    <cfRule type="cellIs" dxfId="2" priority="1278" stopIfTrue="1" operator="lessThan">
      <formula>0</formula>
    </cfRule>
  </conditionalFormatting>
  <conditionalFormatting sqref="F53">
    <cfRule type="cellIs" dxfId="2" priority="1277" stopIfTrue="1" operator="lessThan">
      <formula>0</formula>
    </cfRule>
  </conditionalFormatting>
  <conditionalFormatting sqref="F54">
    <cfRule type="cellIs" dxfId="2" priority="1276" stopIfTrue="1" operator="lessThan">
      <formula>0</formula>
    </cfRule>
  </conditionalFormatting>
  <conditionalFormatting sqref="F55">
    <cfRule type="cellIs" dxfId="2" priority="1275" stopIfTrue="1" operator="lessThan">
      <formula>0</formula>
    </cfRule>
  </conditionalFormatting>
  <conditionalFormatting sqref="F56">
    <cfRule type="cellIs" dxfId="2" priority="1274" stopIfTrue="1" operator="lessThan">
      <formula>0</formula>
    </cfRule>
  </conditionalFormatting>
  <conditionalFormatting sqref="F57">
    <cfRule type="cellIs" dxfId="2" priority="1273" stopIfTrue="1" operator="lessThan">
      <formula>0</formula>
    </cfRule>
  </conditionalFormatting>
  <conditionalFormatting sqref="F58">
    <cfRule type="cellIs" dxfId="2" priority="1272" stopIfTrue="1" operator="lessThan">
      <formula>0</formula>
    </cfRule>
  </conditionalFormatting>
  <conditionalFormatting sqref="F59">
    <cfRule type="cellIs" dxfId="2" priority="1271" stopIfTrue="1" operator="lessThan">
      <formula>0</formula>
    </cfRule>
  </conditionalFormatting>
  <conditionalFormatting sqref="F60">
    <cfRule type="cellIs" dxfId="2" priority="1270" stopIfTrue="1" operator="lessThan">
      <formula>0</formula>
    </cfRule>
  </conditionalFormatting>
  <conditionalFormatting sqref="F61">
    <cfRule type="cellIs" dxfId="2" priority="1269" stopIfTrue="1" operator="lessThan">
      <formula>0</formula>
    </cfRule>
  </conditionalFormatting>
  <conditionalFormatting sqref="F62">
    <cfRule type="cellIs" dxfId="2" priority="1268" stopIfTrue="1" operator="lessThan">
      <formula>0</formula>
    </cfRule>
  </conditionalFormatting>
  <conditionalFormatting sqref="F63">
    <cfRule type="cellIs" dxfId="2" priority="1267" stopIfTrue="1" operator="lessThan">
      <formula>0</formula>
    </cfRule>
  </conditionalFormatting>
  <conditionalFormatting sqref="F64">
    <cfRule type="cellIs" dxfId="2" priority="1266" stopIfTrue="1" operator="lessThan">
      <formula>0</formula>
    </cfRule>
  </conditionalFormatting>
  <conditionalFormatting sqref="F65">
    <cfRule type="cellIs" dxfId="2" priority="1265" stopIfTrue="1" operator="lessThan">
      <formula>0</formula>
    </cfRule>
  </conditionalFormatting>
  <conditionalFormatting sqref="F66">
    <cfRule type="cellIs" dxfId="2" priority="1264" stopIfTrue="1" operator="lessThan">
      <formula>0</formula>
    </cfRule>
  </conditionalFormatting>
  <conditionalFormatting sqref="F67">
    <cfRule type="cellIs" dxfId="2" priority="1263" stopIfTrue="1" operator="lessThan">
      <formula>0</formula>
    </cfRule>
  </conditionalFormatting>
  <conditionalFormatting sqref="F68">
    <cfRule type="cellIs" dxfId="2" priority="1262" stopIfTrue="1" operator="lessThan">
      <formula>0</formula>
    </cfRule>
  </conditionalFormatting>
  <conditionalFormatting sqref="F69">
    <cfRule type="cellIs" dxfId="2" priority="1261" stopIfTrue="1" operator="lessThan">
      <formula>0</formula>
    </cfRule>
  </conditionalFormatting>
  <conditionalFormatting sqref="F70">
    <cfRule type="cellIs" dxfId="2" priority="1260" stopIfTrue="1" operator="lessThan">
      <formula>0</formula>
    </cfRule>
  </conditionalFormatting>
  <conditionalFormatting sqref="F71">
    <cfRule type="cellIs" dxfId="2" priority="1259" stopIfTrue="1" operator="lessThan">
      <formula>0</formula>
    </cfRule>
  </conditionalFormatting>
  <conditionalFormatting sqref="F72">
    <cfRule type="cellIs" dxfId="2" priority="1258" stopIfTrue="1" operator="lessThan">
      <formula>0</formula>
    </cfRule>
  </conditionalFormatting>
  <conditionalFormatting sqref="F73">
    <cfRule type="cellIs" dxfId="2" priority="1257" stopIfTrue="1" operator="lessThan">
      <formula>0</formula>
    </cfRule>
  </conditionalFormatting>
  <conditionalFormatting sqref="F74">
    <cfRule type="cellIs" dxfId="2" priority="1256" stopIfTrue="1" operator="lessThan">
      <formula>0</formula>
    </cfRule>
  </conditionalFormatting>
  <conditionalFormatting sqref="F75">
    <cfRule type="cellIs" dxfId="2" priority="1255" stopIfTrue="1" operator="lessThan">
      <formula>0</formula>
    </cfRule>
  </conditionalFormatting>
  <conditionalFormatting sqref="F76">
    <cfRule type="cellIs" dxfId="2" priority="1254" stopIfTrue="1" operator="lessThan">
      <formula>0</formula>
    </cfRule>
  </conditionalFormatting>
  <conditionalFormatting sqref="F77">
    <cfRule type="cellIs" dxfId="2" priority="1253" stopIfTrue="1" operator="lessThan">
      <formula>0</formula>
    </cfRule>
  </conditionalFormatting>
  <conditionalFormatting sqref="F78">
    <cfRule type="cellIs" dxfId="2" priority="1252" stopIfTrue="1" operator="lessThan">
      <formula>0</formula>
    </cfRule>
  </conditionalFormatting>
  <conditionalFormatting sqref="F79">
    <cfRule type="cellIs" dxfId="2" priority="1251" stopIfTrue="1" operator="lessThan">
      <formula>0</formula>
    </cfRule>
  </conditionalFormatting>
  <conditionalFormatting sqref="F80">
    <cfRule type="cellIs" dxfId="2" priority="1250" stopIfTrue="1" operator="lessThan">
      <formula>0</formula>
    </cfRule>
  </conditionalFormatting>
  <conditionalFormatting sqref="F81">
    <cfRule type="cellIs" dxfId="2" priority="1249" stopIfTrue="1" operator="lessThan">
      <formula>0</formula>
    </cfRule>
  </conditionalFormatting>
  <conditionalFormatting sqref="F82">
    <cfRule type="cellIs" dxfId="2" priority="1248" stopIfTrue="1" operator="lessThan">
      <formula>0</formula>
    </cfRule>
  </conditionalFormatting>
  <conditionalFormatting sqref="F83">
    <cfRule type="cellIs" dxfId="2" priority="1247" stopIfTrue="1" operator="lessThan">
      <formula>0</formula>
    </cfRule>
  </conditionalFormatting>
  <conditionalFormatting sqref="F84">
    <cfRule type="cellIs" dxfId="2" priority="1246" stopIfTrue="1" operator="lessThan">
      <formula>0</formula>
    </cfRule>
  </conditionalFormatting>
  <conditionalFormatting sqref="F85">
    <cfRule type="cellIs" dxfId="2" priority="1245" stopIfTrue="1" operator="lessThan">
      <formula>0</formula>
    </cfRule>
  </conditionalFormatting>
  <conditionalFormatting sqref="F86">
    <cfRule type="cellIs" dxfId="2" priority="1244" stopIfTrue="1" operator="lessThan">
      <formula>0</formula>
    </cfRule>
  </conditionalFormatting>
  <conditionalFormatting sqref="F87">
    <cfRule type="cellIs" dxfId="2" priority="1243" stopIfTrue="1" operator="lessThan">
      <formula>0</formula>
    </cfRule>
  </conditionalFormatting>
  <conditionalFormatting sqref="F88">
    <cfRule type="cellIs" dxfId="2" priority="1242" stopIfTrue="1" operator="lessThan">
      <formula>0</formula>
    </cfRule>
  </conditionalFormatting>
  <conditionalFormatting sqref="F89">
    <cfRule type="cellIs" dxfId="2" priority="1241" stopIfTrue="1" operator="lessThan">
      <formula>0</formula>
    </cfRule>
  </conditionalFormatting>
  <conditionalFormatting sqref="F90">
    <cfRule type="cellIs" dxfId="2" priority="1240" stopIfTrue="1" operator="lessThan">
      <formula>0</formula>
    </cfRule>
  </conditionalFormatting>
  <conditionalFormatting sqref="F91">
    <cfRule type="cellIs" dxfId="2" priority="1239" stopIfTrue="1" operator="lessThan">
      <formula>0</formula>
    </cfRule>
  </conditionalFormatting>
  <conditionalFormatting sqref="F92">
    <cfRule type="cellIs" dxfId="2" priority="1238" stopIfTrue="1" operator="lessThan">
      <formula>0</formula>
    </cfRule>
  </conditionalFormatting>
  <conditionalFormatting sqref="F93">
    <cfRule type="cellIs" dxfId="2" priority="1237" stopIfTrue="1" operator="lessThan">
      <formula>0</formula>
    </cfRule>
  </conditionalFormatting>
  <conditionalFormatting sqref="F94">
    <cfRule type="cellIs" dxfId="2" priority="1236" stopIfTrue="1" operator="lessThan">
      <formula>0</formula>
    </cfRule>
  </conditionalFormatting>
  <conditionalFormatting sqref="F95">
    <cfRule type="cellIs" dxfId="2" priority="1235" stopIfTrue="1" operator="lessThan">
      <formula>0</formula>
    </cfRule>
  </conditionalFormatting>
  <conditionalFormatting sqref="F96">
    <cfRule type="cellIs" dxfId="2" priority="1234" stopIfTrue="1" operator="lessThan">
      <formula>0</formula>
    </cfRule>
  </conditionalFormatting>
  <conditionalFormatting sqref="F97">
    <cfRule type="cellIs" dxfId="2" priority="1233" stopIfTrue="1" operator="lessThan">
      <formula>0</formula>
    </cfRule>
  </conditionalFormatting>
  <conditionalFormatting sqref="F98">
    <cfRule type="cellIs" dxfId="2" priority="1232" stopIfTrue="1" operator="lessThan">
      <formula>0</formula>
    </cfRule>
  </conditionalFormatting>
  <conditionalFormatting sqref="F99">
    <cfRule type="cellIs" dxfId="2" priority="1231" stopIfTrue="1" operator="lessThan">
      <formula>0</formula>
    </cfRule>
  </conditionalFormatting>
  <conditionalFormatting sqref="F100">
    <cfRule type="cellIs" dxfId="2" priority="1230" stopIfTrue="1" operator="lessThan">
      <formula>0</formula>
    </cfRule>
  </conditionalFormatting>
  <conditionalFormatting sqref="F101">
    <cfRule type="cellIs" dxfId="2" priority="1229" stopIfTrue="1" operator="lessThan">
      <formula>0</formula>
    </cfRule>
  </conditionalFormatting>
  <conditionalFormatting sqref="F102">
    <cfRule type="cellIs" dxfId="2" priority="1228" stopIfTrue="1" operator="lessThan">
      <formula>0</formula>
    </cfRule>
  </conditionalFormatting>
  <conditionalFormatting sqref="F103">
    <cfRule type="cellIs" dxfId="2" priority="1227" stopIfTrue="1" operator="lessThan">
      <formula>0</formula>
    </cfRule>
  </conditionalFormatting>
  <conditionalFormatting sqref="F104">
    <cfRule type="cellIs" dxfId="2" priority="1226" stopIfTrue="1" operator="lessThan">
      <formula>0</formula>
    </cfRule>
  </conditionalFormatting>
  <conditionalFormatting sqref="F105">
    <cfRule type="cellIs" dxfId="2" priority="1225" stopIfTrue="1" operator="lessThan">
      <formula>0</formula>
    </cfRule>
  </conditionalFormatting>
  <conditionalFormatting sqref="F106">
    <cfRule type="cellIs" dxfId="2" priority="1224" stopIfTrue="1" operator="lessThan">
      <formula>0</formula>
    </cfRule>
  </conditionalFormatting>
  <conditionalFormatting sqref="F107">
    <cfRule type="cellIs" dxfId="2" priority="1223" stopIfTrue="1" operator="lessThan">
      <formula>0</formula>
    </cfRule>
  </conditionalFormatting>
  <conditionalFormatting sqref="F108">
    <cfRule type="cellIs" dxfId="2" priority="1222" stopIfTrue="1" operator="lessThan">
      <formula>0</formula>
    </cfRule>
  </conditionalFormatting>
  <conditionalFormatting sqref="F109">
    <cfRule type="cellIs" dxfId="2" priority="1221" stopIfTrue="1" operator="lessThan">
      <formula>0</formula>
    </cfRule>
  </conditionalFormatting>
  <conditionalFormatting sqref="F110">
    <cfRule type="cellIs" dxfId="2" priority="1220" stopIfTrue="1" operator="lessThan">
      <formula>0</formula>
    </cfRule>
  </conditionalFormatting>
  <conditionalFormatting sqref="F111">
    <cfRule type="cellIs" dxfId="2" priority="1219" stopIfTrue="1" operator="lessThan">
      <formula>0</formula>
    </cfRule>
  </conditionalFormatting>
  <conditionalFormatting sqref="F112">
    <cfRule type="cellIs" dxfId="2" priority="1218" stopIfTrue="1" operator="lessThan">
      <formula>0</formula>
    </cfRule>
  </conditionalFormatting>
  <conditionalFormatting sqref="F113">
    <cfRule type="cellIs" dxfId="2" priority="1217" stopIfTrue="1" operator="lessThan">
      <formula>0</formula>
    </cfRule>
  </conditionalFormatting>
  <conditionalFormatting sqref="F114">
    <cfRule type="cellIs" dxfId="2" priority="1216" stopIfTrue="1" operator="lessThan">
      <formula>0</formula>
    </cfRule>
  </conditionalFormatting>
  <conditionalFormatting sqref="F115">
    <cfRule type="cellIs" dxfId="2" priority="1215" stopIfTrue="1" operator="lessThan">
      <formula>0</formula>
    </cfRule>
  </conditionalFormatting>
  <conditionalFormatting sqref="F116">
    <cfRule type="cellIs" dxfId="2" priority="1214" stopIfTrue="1" operator="lessThan">
      <formula>0</formula>
    </cfRule>
  </conditionalFormatting>
  <conditionalFormatting sqref="F117">
    <cfRule type="cellIs" dxfId="2" priority="1213" stopIfTrue="1" operator="lessThan">
      <formula>0</formula>
    </cfRule>
  </conditionalFormatting>
  <conditionalFormatting sqref="F118">
    <cfRule type="cellIs" dxfId="2" priority="1212" stopIfTrue="1" operator="lessThan">
      <formula>0</formula>
    </cfRule>
  </conditionalFormatting>
  <conditionalFormatting sqref="F119">
    <cfRule type="cellIs" dxfId="2" priority="1211" stopIfTrue="1" operator="lessThan">
      <formula>0</formula>
    </cfRule>
  </conditionalFormatting>
  <conditionalFormatting sqref="F120">
    <cfRule type="cellIs" dxfId="2" priority="1210" stopIfTrue="1" operator="lessThan">
      <formula>0</formula>
    </cfRule>
  </conditionalFormatting>
  <conditionalFormatting sqref="F121">
    <cfRule type="cellIs" dxfId="2" priority="1209" stopIfTrue="1" operator="lessThan">
      <formula>0</formula>
    </cfRule>
  </conditionalFormatting>
  <conditionalFormatting sqref="F122">
    <cfRule type="cellIs" dxfId="2" priority="1208" stopIfTrue="1" operator="lessThan">
      <formula>0</formula>
    </cfRule>
  </conditionalFormatting>
  <conditionalFormatting sqref="F123">
    <cfRule type="cellIs" dxfId="2" priority="1207" stopIfTrue="1" operator="lessThan">
      <formula>0</formula>
    </cfRule>
  </conditionalFormatting>
  <conditionalFormatting sqref="F124">
    <cfRule type="cellIs" dxfId="2" priority="1206" stopIfTrue="1" operator="lessThan">
      <formula>0</formula>
    </cfRule>
  </conditionalFormatting>
  <conditionalFormatting sqref="F125">
    <cfRule type="cellIs" dxfId="2" priority="1205" stopIfTrue="1" operator="lessThan">
      <formula>0</formula>
    </cfRule>
  </conditionalFormatting>
  <conditionalFormatting sqref="F126">
    <cfRule type="cellIs" dxfId="2" priority="1204" stopIfTrue="1" operator="lessThan">
      <formula>0</formula>
    </cfRule>
  </conditionalFormatting>
  <conditionalFormatting sqref="F127">
    <cfRule type="cellIs" dxfId="2" priority="1203" stopIfTrue="1" operator="lessThan">
      <formula>0</formula>
    </cfRule>
  </conditionalFormatting>
  <conditionalFormatting sqref="F128">
    <cfRule type="cellIs" dxfId="2" priority="1202" stopIfTrue="1" operator="lessThan">
      <formula>0</formula>
    </cfRule>
  </conditionalFormatting>
  <conditionalFormatting sqref="F129">
    <cfRule type="cellIs" dxfId="2" priority="1201" stopIfTrue="1" operator="lessThan">
      <formula>0</formula>
    </cfRule>
  </conditionalFormatting>
  <conditionalFormatting sqref="F130">
    <cfRule type="cellIs" dxfId="2" priority="1200" stopIfTrue="1" operator="lessThan">
      <formula>0</formula>
    </cfRule>
  </conditionalFormatting>
  <conditionalFormatting sqref="F131">
    <cfRule type="cellIs" dxfId="2" priority="1199" stopIfTrue="1" operator="lessThan">
      <formula>0</formula>
    </cfRule>
  </conditionalFormatting>
  <conditionalFormatting sqref="F132">
    <cfRule type="cellIs" dxfId="2" priority="1198" stopIfTrue="1" operator="lessThan">
      <formula>0</formula>
    </cfRule>
  </conditionalFormatting>
  <conditionalFormatting sqref="F133">
    <cfRule type="cellIs" dxfId="2" priority="1197" stopIfTrue="1" operator="lessThan">
      <formula>0</formula>
    </cfRule>
  </conditionalFormatting>
  <conditionalFormatting sqref="F134">
    <cfRule type="cellIs" dxfId="2" priority="1196" stopIfTrue="1" operator="lessThan">
      <formula>0</formula>
    </cfRule>
  </conditionalFormatting>
  <conditionalFormatting sqref="F135">
    <cfRule type="cellIs" dxfId="2" priority="1195" stopIfTrue="1" operator="lessThan">
      <formula>0</formula>
    </cfRule>
  </conditionalFormatting>
  <conditionalFormatting sqref="F136">
    <cfRule type="cellIs" dxfId="2" priority="1194" stopIfTrue="1" operator="lessThan">
      <formula>0</formula>
    </cfRule>
  </conditionalFormatting>
  <conditionalFormatting sqref="F137">
    <cfRule type="cellIs" dxfId="2" priority="1193" stopIfTrue="1" operator="lessThan">
      <formula>0</formula>
    </cfRule>
  </conditionalFormatting>
  <conditionalFormatting sqref="F138">
    <cfRule type="cellIs" dxfId="2" priority="1192" stopIfTrue="1" operator="lessThan">
      <formula>0</formula>
    </cfRule>
  </conditionalFormatting>
  <conditionalFormatting sqref="F139">
    <cfRule type="cellIs" dxfId="2" priority="1191" stopIfTrue="1" operator="lessThan">
      <formula>0</formula>
    </cfRule>
  </conditionalFormatting>
  <conditionalFormatting sqref="F140">
    <cfRule type="cellIs" dxfId="2" priority="1190" stopIfTrue="1" operator="lessThan">
      <formula>0</formula>
    </cfRule>
  </conditionalFormatting>
  <conditionalFormatting sqref="F141">
    <cfRule type="cellIs" dxfId="2" priority="1189" stopIfTrue="1" operator="lessThan">
      <formula>0</formula>
    </cfRule>
  </conditionalFormatting>
  <conditionalFormatting sqref="F142">
    <cfRule type="cellIs" dxfId="2" priority="1188" stopIfTrue="1" operator="lessThan">
      <formula>0</formula>
    </cfRule>
  </conditionalFormatting>
  <conditionalFormatting sqref="F143">
    <cfRule type="cellIs" dxfId="2" priority="1187" stopIfTrue="1" operator="lessThan">
      <formula>0</formula>
    </cfRule>
  </conditionalFormatting>
  <conditionalFormatting sqref="F144">
    <cfRule type="cellIs" dxfId="2" priority="1186" stopIfTrue="1" operator="lessThan">
      <formula>0</formula>
    </cfRule>
  </conditionalFormatting>
  <conditionalFormatting sqref="F145">
    <cfRule type="cellIs" dxfId="2" priority="1185" stopIfTrue="1" operator="lessThan">
      <formula>0</formula>
    </cfRule>
  </conditionalFormatting>
  <conditionalFormatting sqref="F146">
    <cfRule type="cellIs" dxfId="2" priority="1184" stopIfTrue="1" operator="lessThan">
      <formula>0</formula>
    </cfRule>
  </conditionalFormatting>
  <conditionalFormatting sqref="F147">
    <cfRule type="cellIs" dxfId="2" priority="1183" stopIfTrue="1" operator="lessThan">
      <formula>0</formula>
    </cfRule>
  </conditionalFormatting>
  <conditionalFormatting sqref="F148">
    <cfRule type="cellIs" dxfId="2" priority="1182" stopIfTrue="1" operator="lessThan">
      <formula>0</formula>
    </cfRule>
  </conditionalFormatting>
  <conditionalFormatting sqref="F149">
    <cfRule type="cellIs" dxfId="2" priority="1181" stopIfTrue="1" operator="lessThan">
      <formula>0</formula>
    </cfRule>
  </conditionalFormatting>
  <conditionalFormatting sqref="F150">
    <cfRule type="cellIs" dxfId="2" priority="1180" stopIfTrue="1" operator="lessThan">
      <formula>0</formula>
    </cfRule>
  </conditionalFormatting>
  <conditionalFormatting sqref="F151">
    <cfRule type="cellIs" dxfId="2" priority="1179" stopIfTrue="1" operator="lessThan">
      <formula>0</formula>
    </cfRule>
  </conditionalFormatting>
  <conditionalFormatting sqref="F152">
    <cfRule type="cellIs" dxfId="2" priority="1178" stopIfTrue="1" operator="lessThan">
      <formula>0</formula>
    </cfRule>
  </conditionalFormatting>
  <conditionalFormatting sqref="F153">
    <cfRule type="cellIs" dxfId="2" priority="1177" stopIfTrue="1" operator="lessThan">
      <formula>0</formula>
    </cfRule>
  </conditionalFormatting>
  <conditionalFormatting sqref="F154">
    <cfRule type="cellIs" dxfId="2" priority="1176" stopIfTrue="1" operator="lessThan">
      <formula>0</formula>
    </cfRule>
  </conditionalFormatting>
  <conditionalFormatting sqref="F155">
    <cfRule type="cellIs" dxfId="2" priority="1175" stopIfTrue="1" operator="lessThan">
      <formula>0</formula>
    </cfRule>
  </conditionalFormatting>
  <conditionalFormatting sqref="F156">
    <cfRule type="cellIs" dxfId="2" priority="1174" stopIfTrue="1" operator="lessThan">
      <formula>0</formula>
    </cfRule>
  </conditionalFormatting>
  <conditionalFormatting sqref="F157">
    <cfRule type="cellIs" dxfId="2" priority="1173" stopIfTrue="1" operator="lessThan">
      <formula>0</formula>
    </cfRule>
  </conditionalFormatting>
  <conditionalFormatting sqref="F158">
    <cfRule type="cellIs" dxfId="2" priority="1172" stopIfTrue="1" operator="lessThan">
      <formula>0</formula>
    </cfRule>
  </conditionalFormatting>
  <conditionalFormatting sqref="F159">
    <cfRule type="cellIs" dxfId="2" priority="1171" stopIfTrue="1" operator="lessThan">
      <formula>0</formula>
    </cfRule>
  </conditionalFormatting>
  <conditionalFormatting sqref="F160">
    <cfRule type="cellIs" dxfId="2" priority="1170" stopIfTrue="1" operator="lessThan">
      <formula>0</formula>
    </cfRule>
  </conditionalFormatting>
  <conditionalFormatting sqref="F161">
    <cfRule type="cellIs" dxfId="2" priority="1169" stopIfTrue="1" operator="lessThan">
      <formula>0</formula>
    </cfRule>
  </conditionalFormatting>
  <conditionalFormatting sqref="F162">
    <cfRule type="cellIs" dxfId="2" priority="1168" stopIfTrue="1" operator="lessThan">
      <formula>0</formula>
    </cfRule>
  </conditionalFormatting>
  <conditionalFormatting sqref="F163">
    <cfRule type="cellIs" dxfId="2" priority="1167" stopIfTrue="1" operator="lessThan">
      <formula>0</formula>
    </cfRule>
  </conditionalFormatting>
  <conditionalFormatting sqref="F164">
    <cfRule type="cellIs" dxfId="2" priority="1166" stopIfTrue="1" operator="lessThan">
      <formula>0</formula>
    </cfRule>
  </conditionalFormatting>
  <conditionalFormatting sqref="F165">
    <cfRule type="cellIs" dxfId="2" priority="1165" stopIfTrue="1" operator="lessThan">
      <formula>0</formula>
    </cfRule>
  </conditionalFormatting>
  <conditionalFormatting sqref="F166">
    <cfRule type="cellIs" dxfId="2" priority="1164" stopIfTrue="1" operator="lessThan">
      <formula>0</formula>
    </cfRule>
  </conditionalFormatting>
  <conditionalFormatting sqref="F167">
    <cfRule type="cellIs" dxfId="2" priority="1163" stopIfTrue="1" operator="lessThan">
      <formula>0</formula>
    </cfRule>
  </conditionalFormatting>
  <conditionalFormatting sqref="F168">
    <cfRule type="cellIs" dxfId="2" priority="1162" stopIfTrue="1" operator="lessThan">
      <formula>0</formula>
    </cfRule>
  </conditionalFormatting>
  <conditionalFormatting sqref="F169">
    <cfRule type="cellIs" dxfId="2" priority="1161" stopIfTrue="1" operator="lessThan">
      <formula>0</formula>
    </cfRule>
  </conditionalFormatting>
  <conditionalFormatting sqref="F170">
    <cfRule type="cellIs" dxfId="2" priority="1160" stopIfTrue="1" operator="lessThan">
      <formula>0</formula>
    </cfRule>
  </conditionalFormatting>
  <conditionalFormatting sqref="F171">
    <cfRule type="cellIs" dxfId="2" priority="1159" stopIfTrue="1" operator="lessThan">
      <formula>0</formula>
    </cfRule>
  </conditionalFormatting>
  <conditionalFormatting sqref="F172">
    <cfRule type="cellIs" dxfId="2" priority="1158" stopIfTrue="1" operator="lessThan">
      <formula>0</formula>
    </cfRule>
  </conditionalFormatting>
  <conditionalFormatting sqref="F173">
    <cfRule type="cellIs" dxfId="2" priority="1157" stopIfTrue="1" operator="lessThan">
      <formula>0</formula>
    </cfRule>
  </conditionalFormatting>
  <conditionalFormatting sqref="F174">
    <cfRule type="cellIs" dxfId="2" priority="1156" stopIfTrue="1" operator="lessThan">
      <formula>0</formula>
    </cfRule>
  </conditionalFormatting>
  <conditionalFormatting sqref="F175">
    <cfRule type="cellIs" dxfId="2" priority="1155" stopIfTrue="1" operator="lessThan">
      <formula>0</formula>
    </cfRule>
  </conditionalFormatting>
  <conditionalFormatting sqref="F176">
    <cfRule type="cellIs" dxfId="2" priority="1154" stopIfTrue="1" operator="lessThan">
      <formula>0</formula>
    </cfRule>
  </conditionalFormatting>
  <conditionalFormatting sqref="F177">
    <cfRule type="cellIs" dxfId="2" priority="1153" stopIfTrue="1" operator="lessThan">
      <formula>0</formula>
    </cfRule>
  </conditionalFormatting>
  <conditionalFormatting sqref="F178">
    <cfRule type="cellIs" dxfId="2" priority="1152" stopIfTrue="1" operator="lessThan">
      <formula>0</formula>
    </cfRule>
  </conditionalFormatting>
  <conditionalFormatting sqref="F179">
    <cfRule type="cellIs" dxfId="2" priority="1151" stopIfTrue="1" operator="lessThan">
      <formula>0</formula>
    </cfRule>
  </conditionalFormatting>
  <conditionalFormatting sqref="F180">
    <cfRule type="cellIs" dxfId="2" priority="1150" stopIfTrue="1" operator="lessThan">
      <formula>0</formula>
    </cfRule>
  </conditionalFormatting>
  <conditionalFormatting sqref="F181">
    <cfRule type="cellIs" dxfId="2" priority="1149" stopIfTrue="1" operator="lessThan">
      <formula>0</formula>
    </cfRule>
  </conditionalFormatting>
  <conditionalFormatting sqref="F182">
    <cfRule type="cellIs" dxfId="2" priority="1148" stopIfTrue="1" operator="lessThan">
      <formula>0</formula>
    </cfRule>
  </conditionalFormatting>
  <conditionalFormatting sqref="F183">
    <cfRule type="cellIs" dxfId="2" priority="1147" stopIfTrue="1" operator="lessThan">
      <formula>0</formula>
    </cfRule>
  </conditionalFormatting>
  <conditionalFormatting sqref="F184">
    <cfRule type="cellIs" dxfId="2" priority="1146" stopIfTrue="1" operator="lessThan">
      <formula>0</formula>
    </cfRule>
  </conditionalFormatting>
  <conditionalFormatting sqref="F185">
    <cfRule type="cellIs" dxfId="2" priority="1145" stopIfTrue="1" operator="lessThan">
      <formula>0</formula>
    </cfRule>
  </conditionalFormatting>
  <conditionalFormatting sqref="F186">
    <cfRule type="cellIs" dxfId="2" priority="1144" stopIfTrue="1" operator="lessThan">
      <formula>0</formula>
    </cfRule>
  </conditionalFormatting>
  <conditionalFormatting sqref="F187">
    <cfRule type="cellIs" dxfId="2" priority="1143" stopIfTrue="1" operator="lessThan">
      <formula>0</formula>
    </cfRule>
  </conditionalFormatting>
  <conditionalFormatting sqref="F188">
    <cfRule type="cellIs" dxfId="2" priority="1142" stopIfTrue="1" operator="lessThan">
      <formula>0</formula>
    </cfRule>
  </conditionalFormatting>
  <conditionalFormatting sqref="F189">
    <cfRule type="cellIs" dxfId="2" priority="1141" stopIfTrue="1" operator="lessThan">
      <formula>0</formula>
    </cfRule>
  </conditionalFormatting>
  <conditionalFormatting sqref="F190">
    <cfRule type="cellIs" dxfId="2" priority="1140" stopIfTrue="1" operator="lessThan">
      <formula>0</formula>
    </cfRule>
  </conditionalFormatting>
  <conditionalFormatting sqref="F191">
    <cfRule type="cellIs" dxfId="2" priority="1139" stopIfTrue="1" operator="lessThan">
      <formula>0</formula>
    </cfRule>
  </conditionalFormatting>
  <conditionalFormatting sqref="F192">
    <cfRule type="cellIs" dxfId="2" priority="1138" stopIfTrue="1" operator="lessThan">
      <formula>0</formula>
    </cfRule>
  </conditionalFormatting>
  <conditionalFormatting sqref="F193">
    <cfRule type="cellIs" dxfId="2" priority="1137" stopIfTrue="1" operator="lessThan">
      <formula>0</formula>
    </cfRule>
  </conditionalFormatting>
  <conditionalFormatting sqref="F194">
    <cfRule type="cellIs" dxfId="2" priority="1136" stopIfTrue="1" operator="lessThan">
      <formula>0</formula>
    </cfRule>
  </conditionalFormatting>
  <conditionalFormatting sqref="F195">
    <cfRule type="cellIs" dxfId="2" priority="1135" stopIfTrue="1" operator="lessThan">
      <formula>0</formula>
    </cfRule>
  </conditionalFormatting>
  <conditionalFormatting sqref="F196">
    <cfRule type="cellIs" dxfId="2" priority="1134" stopIfTrue="1" operator="lessThan">
      <formula>0</formula>
    </cfRule>
  </conditionalFormatting>
  <conditionalFormatting sqref="F197">
    <cfRule type="cellIs" dxfId="2" priority="1133" stopIfTrue="1" operator="lessThan">
      <formula>0</formula>
    </cfRule>
  </conditionalFormatting>
  <conditionalFormatting sqref="F198">
    <cfRule type="cellIs" dxfId="2" priority="1132" stopIfTrue="1" operator="lessThan">
      <formula>0</formula>
    </cfRule>
  </conditionalFormatting>
  <conditionalFormatting sqref="F199">
    <cfRule type="cellIs" dxfId="2" priority="1131" stopIfTrue="1" operator="lessThan">
      <formula>0</formula>
    </cfRule>
  </conditionalFormatting>
  <conditionalFormatting sqref="F200">
    <cfRule type="cellIs" dxfId="2" priority="1130" stopIfTrue="1" operator="lessThan">
      <formula>0</formula>
    </cfRule>
  </conditionalFormatting>
  <conditionalFormatting sqref="F201">
    <cfRule type="cellIs" dxfId="2" priority="1129" stopIfTrue="1" operator="lessThan">
      <formula>0</formula>
    </cfRule>
  </conditionalFormatting>
  <conditionalFormatting sqref="F202">
    <cfRule type="cellIs" dxfId="2" priority="1128" stopIfTrue="1" operator="lessThan">
      <formula>0</formula>
    </cfRule>
  </conditionalFormatting>
  <conditionalFormatting sqref="F203">
    <cfRule type="cellIs" dxfId="2" priority="1127" stopIfTrue="1" operator="lessThan">
      <formula>0</formula>
    </cfRule>
  </conditionalFormatting>
  <conditionalFormatting sqref="F204">
    <cfRule type="cellIs" dxfId="2" priority="1126" stopIfTrue="1" operator="lessThan">
      <formula>0</formula>
    </cfRule>
  </conditionalFormatting>
  <conditionalFormatting sqref="F205">
    <cfRule type="cellIs" dxfId="2" priority="1125" stopIfTrue="1" operator="lessThan">
      <formula>0</formula>
    </cfRule>
  </conditionalFormatting>
  <conditionalFormatting sqref="F206">
    <cfRule type="cellIs" dxfId="2" priority="1124" stopIfTrue="1" operator="lessThan">
      <formula>0</formula>
    </cfRule>
  </conditionalFormatting>
  <conditionalFormatting sqref="F207">
    <cfRule type="cellIs" dxfId="2" priority="1123" stopIfTrue="1" operator="lessThan">
      <formula>0</formula>
    </cfRule>
  </conditionalFormatting>
  <conditionalFormatting sqref="F208">
    <cfRule type="cellIs" dxfId="2" priority="1122" stopIfTrue="1" operator="lessThan">
      <formula>0</formula>
    </cfRule>
  </conditionalFormatting>
  <conditionalFormatting sqref="F209">
    <cfRule type="cellIs" dxfId="2" priority="1121" stopIfTrue="1" operator="lessThan">
      <formula>0</formula>
    </cfRule>
  </conditionalFormatting>
  <conditionalFormatting sqref="F210">
    <cfRule type="cellIs" dxfId="2" priority="1120" stopIfTrue="1" operator="lessThan">
      <formula>0</formula>
    </cfRule>
  </conditionalFormatting>
  <conditionalFormatting sqref="F211">
    <cfRule type="cellIs" dxfId="2" priority="1119" stopIfTrue="1" operator="lessThan">
      <formula>0</formula>
    </cfRule>
  </conditionalFormatting>
  <conditionalFormatting sqref="F212">
    <cfRule type="cellIs" dxfId="2" priority="1118" stopIfTrue="1" operator="lessThan">
      <formula>0</formula>
    </cfRule>
  </conditionalFormatting>
  <conditionalFormatting sqref="F213">
    <cfRule type="cellIs" dxfId="2" priority="1117" stopIfTrue="1" operator="lessThan">
      <formula>0</formula>
    </cfRule>
  </conditionalFormatting>
  <conditionalFormatting sqref="F214">
    <cfRule type="cellIs" dxfId="2" priority="1116" stopIfTrue="1" operator="lessThan">
      <formula>0</formula>
    </cfRule>
  </conditionalFormatting>
  <conditionalFormatting sqref="F215">
    <cfRule type="cellIs" dxfId="2" priority="1115" stopIfTrue="1" operator="lessThan">
      <formula>0</formula>
    </cfRule>
  </conditionalFormatting>
  <conditionalFormatting sqref="F216">
    <cfRule type="cellIs" dxfId="2" priority="1114" stopIfTrue="1" operator="lessThan">
      <formula>0</formula>
    </cfRule>
  </conditionalFormatting>
  <conditionalFormatting sqref="F217">
    <cfRule type="cellIs" dxfId="2" priority="1113" stopIfTrue="1" operator="lessThan">
      <formula>0</formula>
    </cfRule>
  </conditionalFormatting>
  <conditionalFormatting sqref="F218">
    <cfRule type="cellIs" dxfId="2" priority="1112" stopIfTrue="1" operator="lessThan">
      <formula>0</formula>
    </cfRule>
  </conditionalFormatting>
  <conditionalFormatting sqref="F219">
    <cfRule type="cellIs" dxfId="2" priority="1111" stopIfTrue="1" operator="lessThan">
      <formula>0</formula>
    </cfRule>
  </conditionalFormatting>
  <conditionalFormatting sqref="F220">
    <cfRule type="cellIs" dxfId="2" priority="1110" stopIfTrue="1" operator="lessThan">
      <formula>0</formula>
    </cfRule>
  </conditionalFormatting>
  <conditionalFormatting sqref="F221">
    <cfRule type="cellIs" dxfId="2" priority="1109" stopIfTrue="1" operator="lessThan">
      <formula>0</formula>
    </cfRule>
  </conditionalFormatting>
  <conditionalFormatting sqref="F222">
    <cfRule type="cellIs" dxfId="2" priority="1108" stopIfTrue="1" operator="lessThan">
      <formula>0</formula>
    </cfRule>
  </conditionalFormatting>
  <conditionalFormatting sqref="F223">
    <cfRule type="cellIs" dxfId="2" priority="1107" stopIfTrue="1" operator="lessThan">
      <formula>0</formula>
    </cfRule>
  </conditionalFormatting>
  <conditionalFormatting sqref="F224">
    <cfRule type="cellIs" dxfId="2" priority="1106" stopIfTrue="1" operator="lessThan">
      <formula>0</formula>
    </cfRule>
  </conditionalFormatting>
  <conditionalFormatting sqref="F225">
    <cfRule type="cellIs" dxfId="2" priority="1105" stopIfTrue="1" operator="lessThan">
      <formula>0</formula>
    </cfRule>
  </conditionalFormatting>
  <conditionalFormatting sqref="F226">
    <cfRule type="cellIs" dxfId="2" priority="1104" stopIfTrue="1" operator="lessThan">
      <formula>0</formula>
    </cfRule>
  </conditionalFormatting>
  <conditionalFormatting sqref="F227">
    <cfRule type="cellIs" dxfId="2" priority="1103" stopIfTrue="1" operator="lessThan">
      <formula>0</formula>
    </cfRule>
  </conditionalFormatting>
  <conditionalFormatting sqref="F228">
    <cfRule type="cellIs" dxfId="2" priority="1102" stopIfTrue="1" operator="lessThan">
      <formula>0</formula>
    </cfRule>
  </conditionalFormatting>
  <conditionalFormatting sqref="F229">
    <cfRule type="cellIs" dxfId="2" priority="1101" stopIfTrue="1" operator="lessThan">
      <formula>0</formula>
    </cfRule>
  </conditionalFormatting>
  <conditionalFormatting sqref="F230">
    <cfRule type="cellIs" dxfId="2" priority="1100" stopIfTrue="1" operator="lessThan">
      <formula>0</formula>
    </cfRule>
  </conditionalFormatting>
  <conditionalFormatting sqref="F231">
    <cfRule type="cellIs" dxfId="2" priority="1099" stopIfTrue="1" operator="lessThan">
      <formula>0</formula>
    </cfRule>
  </conditionalFormatting>
  <conditionalFormatting sqref="F232">
    <cfRule type="cellIs" dxfId="2" priority="1098" stopIfTrue="1" operator="lessThan">
      <formula>0</formula>
    </cfRule>
  </conditionalFormatting>
  <conditionalFormatting sqref="F233">
    <cfRule type="cellIs" dxfId="2" priority="1097" stopIfTrue="1" operator="lessThan">
      <formula>0</formula>
    </cfRule>
  </conditionalFormatting>
  <conditionalFormatting sqref="F234">
    <cfRule type="cellIs" dxfId="2" priority="1096" stopIfTrue="1" operator="lessThan">
      <formula>0</formula>
    </cfRule>
  </conditionalFormatting>
  <conditionalFormatting sqref="F235">
    <cfRule type="cellIs" dxfId="2" priority="1095" stopIfTrue="1" operator="lessThan">
      <formula>0</formula>
    </cfRule>
  </conditionalFormatting>
  <conditionalFormatting sqref="F236">
    <cfRule type="cellIs" dxfId="2" priority="1094" stopIfTrue="1" operator="lessThan">
      <formula>0</formula>
    </cfRule>
  </conditionalFormatting>
  <conditionalFormatting sqref="F237">
    <cfRule type="cellIs" dxfId="2" priority="1093" stopIfTrue="1" operator="lessThan">
      <formula>0</formula>
    </cfRule>
  </conditionalFormatting>
  <conditionalFormatting sqref="F238">
    <cfRule type="cellIs" dxfId="2" priority="1092" stopIfTrue="1" operator="lessThan">
      <formula>0</formula>
    </cfRule>
  </conditionalFormatting>
  <conditionalFormatting sqref="F239">
    <cfRule type="cellIs" dxfId="2" priority="1091" stopIfTrue="1" operator="lessThan">
      <formula>0</formula>
    </cfRule>
  </conditionalFormatting>
  <conditionalFormatting sqref="F240">
    <cfRule type="cellIs" dxfId="2" priority="1090" stopIfTrue="1" operator="lessThan">
      <formula>0</formula>
    </cfRule>
  </conditionalFormatting>
  <conditionalFormatting sqref="F241">
    <cfRule type="cellIs" dxfId="2" priority="1089" stopIfTrue="1" operator="lessThan">
      <formula>0</formula>
    </cfRule>
  </conditionalFormatting>
  <conditionalFormatting sqref="F242">
    <cfRule type="cellIs" dxfId="2" priority="1088" stopIfTrue="1" operator="lessThan">
      <formula>0</formula>
    </cfRule>
  </conditionalFormatting>
  <conditionalFormatting sqref="F243">
    <cfRule type="cellIs" dxfId="2" priority="1087" stopIfTrue="1" operator="lessThan">
      <formula>0</formula>
    </cfRule>
  </conditionalFormatting>
  <conditionalFormatting sqref="F244">
    <cfRule type="cellIs" dxfId="2" priority="1086" stopIfTrue="1" operator="lessThan">
      <formula>0</formula>
    </cfRule>
  </conditionalFormatting>
  <conditionalFormatting sqref="F245">
    <cfRule type="cellIs" dxfId="2" priority="1085" stopIfTrue="1" operator="lessThan">
      <formula>0</formula>
    </cfRule>
  </conditionalFormatting>
  <conditionalFormatting sqref="F246">
    <cfRule type="cellIs" dxfId="2" priority="1084" stopIfTrue="1" operator="lessThan">
      <formula>0</formula>
    </cfRule>
  </conditionalFormatting>
  <conditionalFormatting sqref="F247">
    <cfRule type="cellIs" dxfId="2" priority="1083" stopIfTrue="1" operator="lessThan">
      <formula>0</formula>
    </cfRule>
  </conditionalFormatting>
  <conditionalFormatting sqref="F248">
    <cfRule type="cellIs" dxfId="2" priority="1082" stopIfTrue="1" operator="lessThan">
      <formula>0</formula>
    </cfRule>
  </conditionalFormatting>
  <conditionalFormatting sqref="F249">
    <cfRule type="cellIs" dxfId="2" priority="1081" stopIfTrue="1" operator="lessThan">
      <formula>0</formula>
    </cfRule>
  </conditionalFormatting>
  <conditionalFormatting sqref="F250">
    <cfRule type="cellIs" dxfId="2" priority="1080" stopIfTrue="1" operator="lessThan">
      <formula>0</formula>
    </cfRule>
  </conditionalFormatting>
  <conditionalFormatting sqref="F251">
    <cfRule type="cellIs" dxfId="2" priority="1079" stopIfTrue="1" operator="lessThan">
      <formula>0</formula>
    </cfRule>
  </conditionalFormatting>
  <conditionalFormatting sqref="F252">
    <cfRule type="cellIs" dxfId="2" priority="1078" stopIfTrue="1" operator="lessThan">
      <formula>0</formula>
    </cfRule>
  </conditionalFormatting>
  <conditionalFormatting sqref="F253">
    <cfRule type="cellIs" dxfId="2" priority="1077" stopIfTrue="1" operator="lessThan">
      <formula>0</formula>
    </cfRule>
  </conditionalFormatting>
  <conditionalFormatting sqref="F254">
    <cfRule type="cellIs" dxfId="2" priority="1076" stopIfTrue="1" operator="lessThan">
      <formula>0</formula>
    </cfRule>
  </conditionalFormatting>
  <conditionalFormatting sqref="F255">
    <cfRule type="cellIs" dxfId="2" priority="1075" stopIfTrue="1" operator="lessThan">
      <formula>0</formula>
    </cfRule>
  </conditionalFormatting>
  <conditionalFormatting sqref="F256">
    <cfRule type="cellIs" dxfId="2" priority="1074" stopIfTrue="1" operator="lessThan">
      <formula>0</formula>
    </cfRule>
  </conditionalFormatting>
  <conditionalFormatting sqref="F257">
    <cfRule type="cellIs" dxfId="2" priority="1073" stopIfTrue="1" operator="lessThan">
      <formula>0</formula>
    </cfRule>
  </conditionalFormatting>
  <conditionalFormatting sqref="F258">
    <cfRule type="cellIs" dxfId="2" priority="1072" stopIfTrue="1" operator="lessThan">
      <formula>0</formula>
    </cfRule>
  </conditionalFormatting>
  <conditionalFormatting sqref="F259">
    <cfRule type="cellIs" dxfId="2" priority="1071" stopIfTrue="1" operator="lessThan">
      <formula>0</formula>
    </cfRule>
  </conditionalFormatting>
  <conditionalFormatting sqref="F260">
    <cfRule type="cellIs" dxfId="2" priority="1070" stopIfTrue="1" operator="lessThan">
      <formula>0</formula>
    </cfRule>
  </conditionalFormatting>
  <conditionalFormatting sqref="F261">
    <cfRule type="cellIs" dxfId="2" priority="1069" stopIfTrue="1" operator="lessThan">
      <formula>0</formula>
    </cfRule>
  </conditionalFormatting>
  <conditionalFormatting sqref="F262">
    <cfRule type="cellIs" dxfId="2" priority="1068" stopIfTrue="1" operator="lessThan">
      <formula>0</formula>
    </cfRule>
  </conditionalFormatting>
  <conditionalFormatting sqref="F263">
    <cfRule type="cellIs" dxfId="2" priority="1067" stopIfTrue="1" operator="lessThan">
      <formula>0</formula>
    </cfRule>
  </conditionalFormatting>
  <conditionalFormatting sqref="F264">
    <cfRule type="cellIs" dxfId="2" priority="1066" stopIfTrue="1" operator="lessThan">
      <formula>0</formula>
    </cfRule>
  </conditionalFormatting>
  <conditionalFormatting sqref="F265">
    <cfRule type="cellIs" dxfId="2" priority="1065" stopIfTrue="1" operator="lessThan">
      <formula>0</formula>
    </cfRule>
  </conditionalFormatting>
  <conditionalFormatting sqref="F266">
    <cfRule type="cellIs" dxfId="2" priority="1064" stopIfTrue="1" operator="lessThan">
      <formula>0</formula>
    </cfRule>
  </conditionalFormatting>
  <conditionalFormatting sqref="F267">
    <cfRule type="cellIs" dxfId="2" priority="1063" stopIfTrue="1" operator="lessThan">
      <formula>0</formula>
    </cfRule>
  </conditionalFormatting>
  <conditionalFormatting sqref="F268">
    <cfRule type="cellIs" dxfId="2" priority="1062" stopIfTrue="1" operator="lessThan">
      <formula>0</formula>
    </cfRule>
  </conditionalFormatting>
  <conditionalFormatting sqref="F269">
    <cfRule type="cellIs" dxfId="2" priority="1061" stopIfTrue="1" operator="lessThan">
      <formula>0</formula>
    </cfRule>
  </conditionalFormatting>
  <conditionalFormatting sqref="F270">
    <cfRule type="cellIs" dxfId="2" priority="1060" stopIfTrue="1" operator="lessThan">
      <formula>0</formula>
    </cfRule>
  </conditionalFormatting>
  <conditionalFormatting sqref="F271">
    <cfRule type="cellIs" dxfId="2" priority="1059" stopIfTrue="1" operator="lessThan">
      <formula>0</formula>
    </cfRule>
  </conditionalFormatting>
  <conditionalFormatting sqref="F272">
    <cfRule type="cellIs" dxfId="2" priority="1058" stopIfTrue="1" operator="lessThan">
      <formula>0</formula>
    </cfRule>
  </conditionalFormatting>
  <conditionalFormatting sqref="F273">
    <cfRule type="cellIs" dxfId="2" priority="1057" stopIfTrue="1" operator="lessThan">
      <formula>0</formula>
    </cfRule>
  </conditionalFormatting>
  <conditionalFormatting sqref="F274">
    <cfRule type="cellIs" dxfId="2" priority="1056" stopIfTrue="1" operator="lessThan">
      <formula>0</formula>
    </cfRule>
  </conditionalFormatting>
  <conditionalFormatting sqref="F275">
    <cfRule type="cellIs" dxfId="2" priority="1055" stopIfTrue="1" operator="lessThan">
      <formula>0</formula>
    </cfRule>
  </conditionalFormatting>
  <conditionalFormatting sqref="F276">
    <cfRule type="cellIs" dxfId="2" priority="1054" stopIfTrue="1" operator="lessThan">
      <formula>0</formula>
    </cfRule>
  </conditionalFormatting>
  <conditionalFormatting sqref="F277">
    <cfRule type="cellIs" dxfId="2" priority="1053" stopIfTrue="1" operator="lessThan">
      <formula>0</formula>
    </cfRule>
  </conditionalFormatting>
  <conditionalFormatting sqref="F278">
    <cfRule type="cellIs" dxfId="2" priority="1052" stopIfTrue="1" operator="lessThan">
      <formula>0</formula>
    </cfRule>
  </conditionalFormatting>
  <conditionalFormatting sqref="F279">
    <cfRule type="cellIs" dxfId="2" priority="1051" stopIfTrue="1" operator="lessThan">
      <formula>0</formula>
    </cfRule>
  </conditionalFormatting>
  <conditionalFormatting sqref="F280">
    <cfRule type="cellIs" dxfId="2" priority="1050" stopIfTrue="1" operator="lessThan">
      <formula>0</formula>
    </cfRule>
  </conditionalFormatting>
  <conditionalFormatting sqref="F281">
    <cfRule type="cellIs" dxfId="2" priority="1049" stopIfTrue="1" operator="lessThan">
      <formula>0</formula>
    </cfRule>
  </conditionalFormatting>
  <conditionalFormatting sqref="F282">
    <cfRule type="cellIs" dxfId="2" priority="1048" stopIfTrue="1" operator="lessThan">
      <formula>0</formula>
    </cfRule>
  </conditionalFormatting>
  <conditionalFormatting sqref="F283">
    <cfRule type="cellIs" dxfId="2" priority="1047" stopIfTrue="1" operator="lessThan">
      <formula>0</formula>
    </cfRule>
  </conditionalFormatting>
  <conditionalFormatting sqref="F284">
    <cfRule type="cellIs" dxfId="2" priority="1046" stopIfTrue="1" operator="lessThan">
      <formula>0</formula>
    </cfRule>
  </conditionalFormatting>
  <conditionalFormatting sqref="F285">
    <cfRule type="cellIs" dxfId="2" priority="1045" stopIfTrue="1" operator="lessThan">
      <formula>0</formula>
    </cfRule>
  </conditionalFormatting>
  <conditionalFormatting sqref="F286">
    <cfRule type="cellIs" dxfId="2" priority="1044" stopIfTrue="1" operator="lessThan">
      <formula>0</formula>
    </cfRule>
  </conditionalFormatting>
  <conditionalFormatting sqref="F287">
    <cfRule type="cellIs" dxfId="2" priority="1043" stopIfTrue="1" operator="lessThan">
      <formula>0</formula>
    </cfRule>
  </conditionalFormatting>
  <conditionalFormatting sqref="F288">
    <cfRule type="cellIs" dxfId="2" priority="1042" stopIfTrue="1" operator="lessThan">
      <formula>0</formula>
    </cfRule>
  </conditionalFormatting>
  <conditionalFormatting sqref="F289">
    <cfRule type="cellIs" dxfId="2" priority="1041" stopIfTrue="1" operator="lessThan">
      <formula>0</formula>
    </cfRule>
  </conditionalFormatting>
  <conditionalFormatting sqref="F290">
    <cfRule type="cellIs" dxfId="2" priority="1040" stopIfTrue="1" operator="lessThan">
      <formula>0</formula>
    </cfRule>
  </conditionalFormatting>
  <conditionalFormatting sqref="F291">
    <cfRule type="cellIs" dxfId="2" priority="1039" stopIfTrue="1" operator="lessThan">
      <formula>0</formula>
    </cfRule>
  </conditionalFormatting>
  <conditionalFormatting sqref="F292">
    <cfRule type="cellIs" dxfId="2" priority="1038" stopIfTrue="1" operator="lessThan">
      <formula>0</formula>
    </cfRule>
  </conditionalFormatting>
  <conditionalFormatting sqref="F293">
    <cfRule type="cellIs" dxfId="2" priority="1037" stopIfTrue="1" operator="lessThan">
      <formula>0</formula>
    </cfRule>
  </conditionalFormatting>
  <conditionalFormatting sqref="F294">
    <cfRule type="cellIs" dxfId="2" priority="1036" stopIfTrue="1" operator="lessThan">
      <formula>0</formula>
    </cfRule>
  </conditionalFormatting>
  <conditionalFormatting sqref="F295">
    <cfRule type="cellIs" dxfId="2" priority="1035" stopIfTrue="1" operator="lessThan">
      <formula>0</formula>
    </cfRule>
  </conditionalFormatting>
  <conditionalFormatting sqref="F296">
    <cfRule type="cellIs" dxfId="2" priority="1034" stopIfTrue="1" operator="lessThan">
      <formula>0</formula>
    </cfRule>
  </conditionalFormatting>
  <conditionalFormatting sqref="F297">
    <cfRule type="cellIs" dxfId="2" priority="1033" stopIfTrue="1" operator="lessThan">
      <formula>0</formula>
    </cfRule>
  </conditionalFormatting>
  <conditionalFormatting sqref="F298">
    <cfRule type="cellIs" dxfId="2" priority="1032" stopIfTrue="1" operator="lessThan">
      <formula>0</formula>
    </cfRule>
  </conditionalFormatting>
  <conditionalFormatting sqref="F299">
    <cfRule type="cellIs" dxfId="2" priority="1031" stopIfTrue="1" operator="lessThan">
      <formula>0</formula>
    </cfRule>
  </conditionalFormatting>
  <conditionalFormatting sqref="F300">
    <cfRule type="cellIs" dxfId="2" priority="1030" stopIfTrue="1" operator="lessThan">
      <formula>0</formula>
    </cfRule>
  </conditionalFormatting>
  <conditionalFormatting sqref="F301">
    <cfRule type="cellIs" dxfId="2" priority="1029" stopIfTrue="1" operator="lessThan">
      <formula>0</formula>
    </cfRule>
  </conditionalFormatting>
  <conditionalFormatting sqref="F302">
    <cfRule type="cellIs" dxfId="2" priority="1028" stopIfTrue="1" operator="lessThan">
      <formula>0</formula>
    </cfRule>
  </conditionalFormatting>
  <conditionalFormatting sqref="F303">
    <cfRule type="cellIs" dxfId="2" priority="1027" stopIfTrue="1" operator="lessThan">
      <formula>0</formula>
    </cfRule>
  </conditionalFormatting>
  <conditionalFormatting sqref="F304">
    <cfRule type="cellIs" dxfId="2" priority="1026" stopIfTrue="1" operator="lessThan">
      <formula>0</formula>
    </cfRule>
  </conditionalFormatting>
  <conditionalFormatting sqref="F305">
    <cfRule type="cellIs" dxfId="2" priority="1025" stopIfTrue="1" operator="lessThan">
      <formula>0</formula>
    </cfRule>
  </conditionalFormatting>
  <conditionalFormatting sqref="F306">
    <cfRule type="cellIs" dxfId="2" priority="1024" stopIfTrue="1" operator="lessThan">
      <formula>0</formula>
    </cfRule>
  </conditionalFormatting>
  <conditionalFormatting sqref="F307">
    <cfRule type="cellIs" dxfId="2" priority="1023" stopIfTrue="1" operator="lessThan">
      <formula>0</formula>
    </cfRule>
  </conditionalFormatting>
  <conditionalFormatting sqref="F308">
    <cfRule type="cellIs" dxfId="2" priority="1022" stopIfTrue="1" operator="lessThan">
      <formula>0</formula>
    </cfRule>
  </conditionalFormatting>
  <conditionalFormatting sqref="F309">
    <cfRule type="cellIs" dxfId="2" priority="1021" stopIfTrue="1" operator="lessThan">
      <formula>0</formula>
    </cfRule>
  </conditionalFormatting>
  <conditionalFormatting sqref="F310">
    <cfRule type="cellIs" dxfId="2" priority="1020" stopIfTrue="1" operator="lessThan">
      <formula>0</formula>
    </cfRule>
  </conditionalFormatting>
  <conditionalFormatting sqref="F311">
    <cfRule type="cellIs" dxfId="2" priority="1019" stopIfTrue="1" operator="lessThan">
      <formula>0</formula>
    </cfRule>
  </conditionalFormatting>
  <conditionalFormatting sqref="F312">
    <cfRule type="cellIs" dxfId="2" priority="1018" stopIfTrue="1" operator="lessThan">
      <formula>0</formula>
    </cfRule>
  </conditionalFormatting>
  <conditionalFormatting sqref="F313">
    <cfRule type="cellIs" dxfId="2" priority="1017" stopIfTrue="1" operator="lessThan">
      <formula>0</formula>
    </cfRule>
  </conditionalFormatting>
  <conditionalFormatting sqref="F314">
    <cfRule type="cellIs" dxfId="2" priority="1016" stopIfTrue="1" operator="lessThan">
      <formula>0</formula>
    </cfRule>
  </conditionalFormatting>
  <conditionalFormatting sqref="F315">
    <cfRule type="cellIs" dxfId="2" priority="1015" stopIfTrue="1" operator="lessThan">
      <formula>0</formula>
    </cfRule>
  </conditionalFormatting>
  <conditionalFormatting sqref="F316">
    <cfRule type="cellIs" dxfId="2" priority="1014" stopIfTrue="1" operator="lessThan">
      <formula>0</formula>
    </cfRule>
  </conditionalFormatting>
  <conditionalFormatting sqref="F317">
    <cfRule type="cellIs" dxfId="2" priority="1013" stopIfTrue="1" operator="lessThan">
      <formula>0</formula>
    </cfRule>
  </conditionalFormatting>
  <conditionalFormatting sqref="F318">
    <cfRule type="cellIs" dxfId="2" priority="1012" stopIfTrue="1" operator="lessThan">
      <formula>0</formula>
    </cfRule>
  </conditionalFormatting>
  <conditionalFormatting sqref="F319">
    <cfRule type="cellIs" dxfId="2" priority="1011" stopIfTrue="1" operator="lessThan">
      <formula>0</formula>
    </cfRule>
  </conditionalFormatting>
  <conditionalFormatting sqref="F320">
    <cfRule type="cellIs" dxfId="2" priority="1010" stopIfTrue="1" operator="lessThan">
      <formula>0</formula>
    </cfRule>
  </conditionalFormatting>
  <conditionalFormatting sqref="F321">
    <cfRule type="cellIs" dxfId="2" priority="1009" stopIfTrue="1" operator="lessThan">
      <formula>0</formula>
    </cfRule>
  </conditionalFormatting>
  <conditionalFormatting sqref="F322">
    <cfRule type="cellIs" dxfId="2" priority="1008" stopIfTrue="1" operator="lessThan">
      <formula>0</formula>
    </cfRule>
  </conditionalFormatting>
  <conditionalFormatting sqref="F323">
    <cfRule type="cellIs" dxfId="2" priority="1007" stopIfTrue="1" operator="lessThan">
      <formula>0</formula>
    </cfRule>
  </conditionalFormatting>
  <conditionalFormatting sqref="F324">
    <cfRule type="cellIs" dxfId="2" priority="1006" stopIfTrue="1" operator="lessThan">
      <formula>0</formula>
    </cfRule>
  </conditionalFormatting>
  <conditionalFormatting sqref="F325">
    <cfRule type="cellIs" dxfId="2" priority="1005" stopIfTrue="1" operator="lessThan">
      <formula>0</formula>
    </cfRule>
  </conditionalFormatting>
  <conditionalFormatting sqref="F326">
    <cfRule type="cellIs" dxfId="2" priority="1004" stopIfTrue="1" operator="lessThan">
      <formula>0</formula>
    </cfRule>
  </conditionalFormatting>
  <conditionalFormatting sqref="F327">
    <cfRule type="cellIs" dxfId="2" priority="1003" stopIfTrue="1" operator="lessThan">
      <formula>0</formula>
    </cfRule>
  </conditionalFormatting>
  <conditionalFormatting sqref="F328">
    <cfRule type="cellIs" dxfId="2" priority="1002" stopIfTrue="1" operator="lessThan">
      <formula>0</formula>
    </cfRule>
  </conditionalFormatting>
  <conditionalFormatting sqref="F329">
    <cfRule type="cellIs" dxfId="2" priority="1001" stopIfTrue="1" operator="lessThan">
      <formula>0</formula>
    </cfRule>
  </conditionalFormatting>
  <conditionalFormatting sqref="F330">
    <cfRule type="cellIs" dxfId="2" priority="1000" stopIfTrue="1" operator="lessThan">
      <formula>0</formula>
    </cfRule>
  </conditionalFormatting>
  <conditionalFormatting sqref="F331">
    <cfRule type="cellIs" dxfId="2" priority="999" stopIfTrue="1" operator="lessThan">
      <formula>0</formula>
    </cfRule>
  </conditionalFormatting>
  <conditionalFormatting sqref="F332">
    <cfRule type="cellIs" dxfId="2" priority="998" stopIfTrue="1" operator="lessThan">
      <formula>0</formula>
    </cfRule>
  </conditionalFormatting>
  <conditionalFormatting sqref="F333">
    <cfRule type="cellIs" dxfId="2" priority="997" stopIfTrue="1" operator="lessThan">
      <formula>0</formula>
    </cfRule>
  </conditionalFormatting>
  <conditionalFormatting sqref="F334">
    <cfRule type="cellIs" dxfId="2" priority="996" stopIfTrue="1" operator="lessThan">
      <formula>0</formula>
    </cfRule>
  </conditionalFormatting>
  <conditionalFormatting sqref="F335">
    <cfRule type="cellIs" dxfId="2" priority="995" stopIfTrue="1" operator="lessThan">
      <formula>0</formula>
    </cfRule>
  </conditionalFormatting>
  <conditionalFormatting sqref="F336">
    <cfRule type="cellIs" dxfId="2" priority="994" stopIfTrue="1" operator="lessThan">
      <formula>0</formula>
    </cfRule>
  </conditionalFormatting>
  <conditionalFormatting sqref="F337">
    <cfRule type="cellIs" dxfId="2" priority="993" stopIfTrue="1" operator="lessThan">
      <formula>0</formula>
    </cfRule>
  </conditionalFormatting>
  <conditionalFormatting sqref="F338">
    <cfRule type="cellIs" dxfId="2" priority="992" stopIfTrue="1" operator="lessThan">
      <formula>0</formula>
    </cfRule>
  </conditionalFormatting>
  <conditionalFormatting sqref="F339">
    <cfRule type="cellIs" dxfId="2" priority="991" stopIfTrue="1" operator="lessThan">
      <formula>0</formula>
    </cfRule>
  </conditionalFormatting>
  <conditionalFormatting sqref="F340">
    <cfRule type="cellIs" dxfId="2" priority="990" stopIfTrue="1" operator="lessThan">
      <formula>0</formula>
    </cfRule>
  </conditionalFormatting>
  <conditionalFormatting sqref="F341">
    <cfRule type="cellIs" dxfId="2" priority="989" stopIfTrue="1" operator="lessThan">
      <formula>0</formula>
    </cfRule>
  </conditionalFormatting>
  <conditionalFormatting sqref="F342">
    <cfRule type="cellIs" dxfId="2" priority="988" stopIfTrue="1" operator="lessThan">
      <formula>0</formula>
    </cfRule>
  </conditionalFormatting>
  <conditionalFormatting sqref="F343">
    <cfRule type="cellIs" dxfId="2" priority="987" stopIfTrue="1" operator="lessThan">
      <formula>0</formula>
    </cfRule>
  </conditionalFormatting>
  <conditionalFormatting sqref="F344">
    <cfRule type="cellIs" dxfId="2" priority="986" stopIfTrue="1" operator="lessThan">
      <formula>0</formula>
    </cfRule>
  </conditionalFormatting>
  <conditionalFormatting sqref="F345">
    <cfRule type="cellIs" dxfId="2" priority="985" stopIfTrue="1" operator="lessThan">
      <formula>0</formula>
    </cfRule>
  </conditionalFormatting>
  <conditionalFormatting sqref="F346">
    <cfRule type="cellIs" dxfId="2" priority="984" stopIfTrue="1" operator="lessThan">
      <formula>0</formula>
    </cfRule>
  </conditionalFormatting>
  <conditionalFormatting sqref="F347">
    <cfRule type="cellIs" dxfId="2" priority="983" stopIfTrue="1" operator="lessThan">
      <formula>0</formula>
    </cfRule>
  </conditionalFormatting>
  <conditionalFormatting sqref="F348">
    <cfRule type="cellIs" dxfId="2" priority="982" stopIfTrue="1" operator="lessThan">
      <formula>0</formula>
    </cfRule>
  </conditionalFormatting>
  <conditionalFormatting sqref="F349">
    <cfRule type="cellIs" dxfId="2" priority="981" stopIfTrue="1" operator="lessThan">
      <formula>0</formula>
    </cfRule>
  </conditionalFormatting>
  <conditionalFormatting sqref="F350">
    <cfRule type="cellIs" dxfId="2" priority="980" stopIfTrue="1" operator="lessThan">
      <formula>0</formula>
    </cfRule>
  </conditionalFormatting>
  <conditionalFormatting sqref="F351">
    <cfRule type="cellIs" dxfId="2" priority="979" stopIfTrue="1" operator="lessThan">
      <formula>0</formula>
    </cfRule>
  </conditionalFormatting>
  <conditionalFormatting sqref="F352">
    <cfRule type="cellIs" dxfId="2" priority="978" stopIfTrue="1" operator="lessThan">
      <formula>0</formula>
    </cfRule>
  </conditionalFormatting>
  <conditionalFormatting sqref="F353">
    <cfRule type="cellIs" dxfId="2" priority="977" stopIfTrue="1" operator="lessThan">
      <formula>0</formula>
    </cfRule>
  </conditionalFormatting>
  <conditionalFormatting sqref="F354">
    <cfRule type="cellIs" dxfId="2" priority="976" stopIfTrue="1" operator="lessThan">
      <formula>0</formula>
    </cfRule>
  </conditionalFormatting>
  <conditionalFormatting sqref="F355">
    <cfRule type="cellIs" dxfId="2" priority="975" stopIfTrue="1" operator="lessThan">
      <formula>0</formula>
    </cfRule>
  </conditionalFormatting>
  <conditionalFormatting sqref="F356">
    <cfRule type="cellIs" dxfId="2" priority="974" stopIfTrue="1" operator="lessThan">
      <formula>0</formula>
    </cfRule>
  </conditionalFormatting>
  <conditionalFormatting sqref="F357">
    <cfRule type="cellIs" dxfId="2" priority="973" stopIfTrue="1" operator="lessThan">
      <formula>0</formula>
    </cfRule>
  </conditionalFormatting>
  <conditionalFormatting sqref="F358">
    <cfRule type="cellIs" dxfId="2" priority="972" stopIfTrue="1" operator="lessThan">
      <formula>0</formula>
    </cfRule>
  </conditionalFormatting>
  <conditionalFormatting sqref="F359">
    <cfRule type="cellIs" dxfId="2" priority="971" stopIfTrue="1" operator="lessThan">
      <formula>0</formula>
    </cfRule>
  </conditionalFormatting>
  <conditionalFormatting sqref="F360">
    <cfRule type="cellIs" dxfId="2" priority="970" stopIfTrue="1" operator="lessThan">
      <formula>0</formula>
    </cfRule>
  </conditionalFormatting>
  <conditionalFormatting sqref="F361">
    <cfRule type="cellIs" dxfId="2" priority="969" stopIfTrue="1" operator="lessThan">
      <formula>0</formula>
    </cfRule>
  </conditionalFormatting>
  <conditionalFormatting sqref="F362">
    <cfRule type="cellIs" dxfId="2" priority="968" stopIfTrue="1" operator="lessThan">
      <formula>0</formula>
    </cfRule>
  </conditionalFormatting>
  <conditionalFormatting sqref="F363">
    <cfRule type="cellIs" dxfId="2" priority="967" stopIfTrue="1" operator="lessThan">
      <formula>0</formula>
    </cfRule>
  </conditionalFormatting>
  <conditionalFormatting sqref="F364">
    <cfRule type="cellIs" dxfId="2" priority="966" stopIfTrue="1" operator="lessThan">
      <formula>0</formula>
    </cfRule>
  </conditionalFormatting>
  <conditionalFormatting sqref="F365">
    <cfRule type="cellIs" dxfId="2" priority="965" stopIfTrue="1" operator="lessThan">
      <formula>0</formula>
    </cfRule>
  </conditionalFormatting>
  <conditionalFormatting sqref="F366">
    <cfRule type="cellIs" dxfId="2" priority="964" stopIfTrue="1" operator="lessThan">
      <formula>0</formula>
    </cfRule>
  </conditionalFormatting>
  <conditionalFormatting sqref="F367">
    <cfRule type="cellIs" dxfId="2" priority="963" stopIfTrue="1" operator="lessThan">
      <formula>0</formula>
    </cfRule>
  </conditionalFormatting>
  <conditionalFormatting sqref="F368">
    <cfRule type="cellIs" dxfId="2" priority="962" stopIfTrue="1" operator="lessThan">
      <formula>0</formula>
    </cfRule>
  </conditionalFormatting>
  <conditionalFormatting sqref="F369">
    <cfRule type="cellIs" dxfId="2" priority="961" stopIfTrue="1" operator="lessThan">
      <formula>0</formula>
    </cfRule>
  </conditionalFormatting>
  <conditionalFormatting sqref="F370">
    <cfRule type="cellIs" dxfId="2" priority="960" stopIfTrue="1" operator="lessThan">
      <formula>0</formula>
    </cfRule>
  </conditionalFormatting>
  <conditionalFormatting sqref="F371">
    <cfRule type="cellIs" dxfId="2" priority="959" stopIfTrue="1" operator="lessThan">
      <formula>0</formula>
    </cfRule>
  </conditionalFormatting>
  <conditionalFormatting sqref="F372">
    <cfRule type="cellIs" dxfId="2" priority="958" stopIfTrue="1" operator="lessThan">
      <formula>0</formula>
    </cfRule>
  </conditionalFormatting>
  <conditionalFormatting sqref="F373">
    <cfRule type="cellIs" dxfId="2" priority="957" stopIfTrue="1" operator="lessThan">
      <formula>0</formula>
    </cfRule>
  </conditionalFormatting>
  <conditionalFormatting sqref="F374">
    <cfRule type="cellIs" dxfId="2" priority="956" stopIfTrue="1" operator="lessThan">
      <formula>0</formula>
    </cfRule>
  </conditionalFormatting>
  <conditionalFormatting sqref="F375">
    <cfRule type="cellIs" dxfId="2" priority="955" stopIfTrue="1" operator="lessThan">
      <formula>0</formula>
    </cfRule>
  </conditionalFormatting>
  <conditionalFormatting sqref="F376">
    <cfRule type="cellIs" dxfId="2" priority="954" stopIfTrue="1" operator="lessThan">
      <formula>0</formula>
    </cfRule>
  </conditionalFormatting>
  <conditionalFormatting sqref="F377">
    <cfRule type="cellIs" dxfId="2" priority="953" stopIfTrue="1" operator="lessThan">
      <formula>0</formula>
    </cfRule>
  </conditionalFormatting>
  <conditionalFormatting sqref="F378">
    <cfRule type="cellIs" dxfId="2" priority="952" stopIfTrue="1" operator="lessThan">
      <formula>0</formula>
    </cfRule>
  </conditionalFormatting>
  <conditionalFormatting sqref="F379">
    <cfRule type="cellIs" dxfId="2" priority="951" stopIfTrue="1" operator="lessThan">
      <formula>0</formula>
    </cfRule>
  </conditionalFormatting>
  <conditionalFormatting sqref="F380">
    <cfRule type="cellIs" dxfId="2" priority="950" stopIfTrue="1" operator="lessThan">
      <formula>0</formula>
    </cfRule>
  </conditionalFormatting>
  <conditionalFormatting sqref="F381">
    <cfRule type="cellIs" dxfId="2" priority="949" stopIfTrue="1" operator="lessThan">
      <formula>0</formula>
    </cfRule>
  </conditionalFormatting>
  <conditionalFormatting sqref="F382">
    <cfRule type="cellIs" dxfId="2" priority="948" stopIfTrue="1" operator="lessThan">
      <formula>0</formula>
    </cfRule>
  </conditionalFormatting>
  <conditionalFormatting sqref="F383">
    <cfRule type="cellIs" dxfId="2" priority="947" stopIfTrue="1" operator="lessThan">
      <formula>0</formula>
    </cfRule>
  </conditionalFormatting>
  <conditionalFormatting sqref="F384">
    <cfRule type="cellIs" dxfId="2" priority="946" stopIfTrue="1" operator="lessThan">
      <formula>0</formula>
    </cfRule>
  </conditionalFormatting>
  <conditionalFormatting sqref="F385">
    <cfRule type="cellIs" dxfId="2" priority="945" stopIfTrue="1" operator="lessThan">
      <formula>0</formula>
    </cfRule>
  </conditionalFormatting>
  <conditionalFormatting sqref="F386">
    <cfRule type="cellIs" dxfId="2" priority="944" stopIfTrue="1" operator="lessThan">
      <formula>0</formula>
    </cfRule>
  </conditionalFormatting>
  <conditionalFormatting sqref="F387">
    <cfRule type="cellIs" dxfId="2" priority="943" stopIfTrue="1" operator="lessThan">
      <formula>0</formula>
    </cfRule>
  </conditionalFormatting>
  <conditionalFormatting sqref="F388">
    <cfRule type="cellIs" dxfId="2" priority="942" stopIfTrue="1" operator="lessThan">
      <formula>0</formula>
    </cfRule>
  </conditionalFormatting>
  <conditionalFormatting sqref="F389">
    <cfRule type="cellIs" dxfId="2" priority="941" stopIfTrue="1" operator="lessThan">
      <formula>0</formula>
    </cfRule>
  </conditionalFormatting>
  <conditionalFormatting sqref="F390">
    <cfRule type="cellIs" dxfId="2" priority="940" stopIfTrue="1" operator="lessThan">
      <formula>0</formula>
    </cfRule>
  </conditionalFormatting>
  <conditionalFormatting sqref="F391">
    <cfRule type="cellIs" dxfId="2" priority="939" stopIfTrue="1" operator="lessThan">
      <formula>0</formula>
    </cfRule>
  </conditionalFormatting>
  <conditionalFormatting sqref="F392">
    <cfRule type="cellIs" dxfId="2" priority="938" stopIfTrue="1" operator="lessThan">
      <formula>0</formula>
    </cfRule>
  </conditionalFormatting>
  <conditionalFormatting sqref="F393">
    <cfRule type="cellIs" dxfId="2" priority="937" stopIfTrue="1" operator="lessThan">
      <formula>0</formula>
    </cfRule>
  </conditionalFormatting>
  <conditionalFormatting sqref="F394">
    <cfRule type="cellIs" dxfId="2" priority="936" stopIfTrue="1" operator="lessThan">
      <formula>0</formula>
    </cfRule>
  </conditionalFormatting>
  <conditionalFormatting sqref="F395">
    <cfRule type="cellIs" dxfId="2" priority="935" stopIfTrue="1" operator="lessThan">
      <formula>0</formula>
    </cfRule>
  </conditionalFormatting>
  <conditionalFormatting sqref="F396">
    <cfRule type="cellIs" dxfId="2" priority="934" stopIfTrue="1" operator="lessThan">
      <formula>0</formula>
    </cfRule>
  </conditionalFormatting>
  <conditionalFormatting sqref="F397">
    <cfRule type="cellIs" dxfId="2" priority="933" stopIfTrue="1" operator="lessThan">
      <formula>0</formula>
    </cfRule>
  </conditionalFormatting>
  <conditionalFormatting sqref="F398">
    <cfRule type="cellIs" dxfId="2" priority="932" stopIfTrue="1" operator="lessThan">
      <formula>0</formula>
    </cfRule>
  </conditionalFormatting>
  <conditionalFormatting sqref="F399">
    <cfRule type="cellIs" dxfId="2" priority="931" stopIfTrue="1" operator="lessThan">
      <formula>0</formula>
    </cfRule>
  </conditionalFormatting>
  <conditionalFormatting sqref="F400">
    <cfRule type="cellIs" dxfId="2" priority="930" stopIfTrue="1" operator="lessThan">
      <formula>0</formula>
    </cfRule>
  </conditionalFormatting>
  <conditionalFormatting sqref="F401">
    <cfRule type="cellIs" dxfId="2" priority="929" stopIfTrue="1" operator="lessThan">
      <formula>0</formula>
    </cfRule>
  </conditionalFormatting>
  <conditionalFormatting sqref="F402">
    <cfRule type="cellIs" dxfId="2" priority="928" stopIfTrue="1" operator="lessThan">
      <formula>0</formula>
    </cfRule>
  </conditionalFormatting>
  <conditionalFormatting sqref="F403">
    <cfRule type="cellIs" dxfId="2" priority="927" stopIfTrue="1" operator="lessThan">
      <formula>0</formula>
    </cfRule>
  </conditionalFormatting>
  <conditionalFormatting sqref="F404">
    <cfRule type="cellIs" dxfId="2" priority="926" stopIfTrue="1" operator="lessThan">
      <formula>0</formula>
    </cfRule>
  </conditionalFormatting>
  <conditionalFormatting sqref="F405">
    <cfRule type="cellIs" dxfId="2" priority="925" stopIfTrue="1" operator="lessThan">
      <formula>0</formula>
    </cfRule>
  </conditionalFormatting>
  <conditionalFormatting sqref="F406">
    <cfRule type="cellIs" dxfId="2" priority="924" stopIfTrue="1" operator="lessThan">
      <formula>0</formula>
    </cfRule>
  </conditionalFormatting>
  <conditionalFormatting sqref="F407">
    <cfRule type="cellIs" dxfId="2" priority="923" stopIfTrue="1" operator="lessThan">
      <formula>0</formula>
    </cfRule>
  </conditionalFormatting>
  <conditionalFormatting sqref="F408">
    <cfRule type="cellIs" dxfId="2" priority="922" stopIfTrue="1" operator="lessThan">
      <formula>0</formula>
    </cfRule>
  </conditionalFormatting>
  <conditionalFormatting sqref="F409">
    <cfRule type="cellIs" dxfId="2" priority="921" stopIfTrue="1" operator="lessThan">
      <formula>0</formula>
    </cfRule>
  </conditionalFormatting>
  <conditionalFormatting sqref="F410">
    <cfRule type="cellIs" dxfId="2" priority="920" stopIfTrue="1" operator="lessThan">
      <formula>0</formula>
    </cfRule>
  </conditionalFormatting>
  <conditionalFormatting sqref="F411">
    <cfRule type="cellIs" dxfId="2" priority="919" stopIfTrue="1" operator="lessThan">
      <formula>0</formula>
    </cfRule>
  </conditionalFormatting>
  <conditionalFormatting sqref="F412">
    <cfRule type="cellIs" dxfId="2" priority="918" stopIfTrue="1" operator="lessThan">
      <formula>0</formula>
    </cfRule>
  </conditionalFormatting>
  <conditionalFormatting sqref="F413">
    <cfRule type="cellIs" dxfId="2" priority="917" stopIfTrue="1" operator="lessThan">
      <formula>0</formula>
    </cfRule>
  </conditionalFormatting>
  <conditionalFormatting sqref="F414">
    <cfRule type="cellIs" dxfId="2" priority="916" stopIfTrue="1" operator="lessThan">
      <formula>0</formula>
    </cfRule>
  </conditionalFormatting>
  <conditionalFormatting sqref="F415">
    <cfRule type="cellIs" dxfId="2" priority="915" stopIfTrue="1" operator="lessThan">
      <formula>0</formula>
    </cfRule>
  </conditionalFormatting>
  <conditionalFormatting sqref="F416">
    <cfRule type="cellIs" dxfId="2" priority="914" stopIfTrue="1" operator="lessThan">
      <formula>0</formula>
    </cfRule>
  </conditionalFormatting>
  <conditionalFormatting sqref="F417">
    <cfRule type="cellIs" dxfId="2" priority="913" stopIfTrue="1" operator="lessThan">
      <formula>0</formula>
    </cfRule>
  </conditionalFormatting>
  <conditionalFormatting sqref="F418">
    <cfRule type="cellIs" dxfId="2" priority="912" stopIfTrue="1" operator="lessThan">
      <formula>0</formula>
    </cfRule>
  </conditionalFormatting>
  <conditionalFormatting sqref="F419">
    <cfRule type="cellIs" dxfId="2" priority="911" stopIfTrue="1" operator="lessThan">
      <formula>0</formula>
    </cfRule>
  </conditionalFormatting>
  <conditionalFormatting sqref="F420">
    <cfRule type="cellIs" dxfId="2" priority="910" stopIfTrue="1" operator="lessThan">
      <formula>0</formula>
    </cfRule>
  </conditionalFormatting>
  <conditionalFormatting sqref="F421">
    <cfRule type="cellIs" dxfId="2" priority="909" stopIfTrue="1" operator="lessThan">
      <formula>0</formula>
    </cfRule>
  </conditionalFormatting>
  <conditionalFormatting sqref="F422">
    <cfRule type="cellIs" dxfId="2" priority="908" stopIfTrue="1" operator="lessThan">
      <formula>0</formula>
    </cfRule>
  </conditionalFormatting>
  <conditionalFormatting sqref="F423">
    <cfRule type="cellIs" dxfId="2" priority="907" stopIfTrue="1" operator="lessThan">
      <formula>0</formula>
    </cfRule>
  </conditionalFormatting>
  <conditionalFormatting sqref="F424">
    <cfRule type="cellIs" dxfId="2" priority="906" stopIfTrue="1" operator="lessThan">
      <formula>0</formula>
    </cfRule>
  </conditionalFormatting>
  <conditionalFormatting sqref="F425">
    <cfRule type="cellIs" dxfId="2" priority="905" stopIfTrue="1" operator="lessThan">
      <formula>0</formula>
    </cfRule>
  </conditionalFormatting>
  <conditionalFormatting sqref="F426">
    <cfRule type="cellIs" dxfId="2" priority="904" stopIfTrue="1" operator="lessThan">
      <formula>0</formula>
    </cfRule>
  </conditionalFormatting>
  <conditionalFormatting sqref="F427">
    <cfRule type="cellIs" dxfId="2" priority="903" stopIfTrue="1" operator="lessThan">
      <formula>0</formula>
    </cfRule>
  </conditionalFormatting>
  <conditionalFormatting sqref="F428">
    <cfRule type="cellIs" dxfId="2" priority="902" stopIfTrue="1" operator="lessThan">
      <formula>0</formula>
    </cfRule>
  </conditionalFormatting>
  <conditionalFormatting sqref="F429">
    <cfRule type="cellIs" dxfId="2" priority="901" stopIfTrue="1" operator="lessThan">
      <formula>0</formula>
    </cfRule>
  </conditionalFormatting>
  <conditionalFormatting sqref="F430">
    <cfRule type="cellIs" dxfId="2" priority="900" stopIfTrue="1" operator="lessThan">
      <formula>0</formula>
    </cfRule>
  </conditionalFormatting>
  <conditionalFormatting sqref="F431">
    <cfRule type="cellIs" dxfId="2" priority="899" stopIfTrue="1" operator="lessThan">
      <formula>0</formula>
    </cfRule>
  </conditionalFormatting>
  <conditionalFormatting sqref="F432">
    <cfRule type="cellIs" dxfId="2" priority="898" stopIfTrue="1" operator="lessThan">
      <formula>0</formula>
    </cfRule>
  </conditionalFormatting>
  <conditionalFormatting sqref="F433">
    <cfRule type="cellIs" dxfId="2" priority="897" stopIfTrue="1" operator="lessThan">
      <formula>0</formula>
    </cfRule>
  </conditionalFormatting>
  <conditionalFormatting sqref="F434">
    <cfRule type="cellIs" dxfId="2" priority="896" stopIfTrue="1" operator="lessThan">
      <formula>0</formula>
    </cfRule>
  </conditionalFormatting>
  <conditionalFormatting sqref="F435">
    <cfRule type="cellIs" dxfId="2" priority="895" stopIfTrue="1" operator="lessThan">
      <formula>0</formula>
    </cfRule>
  </conditionalFormatting>
  <conditionalFormatting sqref="F436">
    <cfRule type="cellIs" dxfId="2" priority="894" stopIfTrue="1" operator="lessThan">
      <formula>0</formula>
    </cfRule>
  </conditionalFormatting>
  <conditionalFormatting sqref="F437">
    <cfRule type="cellIs" dxfId="2" priority="893" stopIfTrue="1" operator="lessThan">
      <formula>0</formula>
    </cfRule>
  </conditionalFormatting>
  <conditionalFormatting sqref="F438">
    <cfRule type="cellIs" dxfId="2" priority="892" stopIfTrue="1" operator="lessThan">
      <formula>0</formula>
    </cfRule>
  </conditionalFormatting>
  <conditionalFormatting sqref="F439">
    <cfRule type="cellIs" dxfId="2" priority="891" stopIfTrue="1" operator="lessThan">
      <formula>0</formula>
    </cfRule>
  </conditionalFormatting>
  <conditionalFormatting sqref="F440">
    <cfRule type="cellIs" dxfId="2" priority="890" stopIfTrue="1" operator="lessThan">
      <formula>0</formula>
    </cfRule>
  </conditionalFormatting>
  <conditionalFormatting sqref="F441">
    <cfRule type="cellIs" dxfId="2" priority="889" stopIfTrue="1" operator="lessThan">
      <formula>0</formula>
    </cfRule>
  </conditionalFormatting>
  <conditionalFormatting sqref="F442">
    <cfRule type="cellIs" dxfId="2" priority="888" stopIfTrue="1" operator="lessThan">
      <formula>0</formula>
    </cfRule>
  </conditionalFormatting>
  <conditionalFormatting sqref="F443">
    <cfRule type="cellIs" dxfId="2" priority="887" stopIfTrue="1" operator="lessThan">
      <formula>0</formula>
    </cfRule>
  </conditionalFormatting>
  <conditionalFormatting sqref="F444">
    <cfRule type="cellIs" dxfId="2" priority="886" stopIfTrue="1" operator="lessThan">
      <formula>0</formula>
    </cfRule>
  </conditionalFormatting>
  <conditionalFormatting sqref="F445">
    <cfRule type="cellIs" dxfId="2" priority="885" stopIfTrue="1" operator="lessThan">
      <formula>0</formula>
    </cfRule>
  </conditionalFormatting>
  <conditionalFormatting sqref="F446">
    <cfRule type="cellIs" dxfId="2" priority="884" stopIfTrue="1" operator="lessThan">
      <formula>0</formula>
    </cfRule>
  </conditionalFormatting>
  <conditionalFormatting sqref="F447">
    <cfRule type="cellIs" dxfId="2" priority="883" stopIfTrue="1" operator="lessThan">
      <formula>0</formula>
    </cfRule>
  </conditionalFormatting>
  <conditionalFormatting sqref="F448">
    <cfRule type="cellIs" dxfId="2" priority="882" stopIfTrue="1" operator="lessThan">
      <formula>0</formula>
    </cfRule>
  </conditionalFormatting>
  <conditionalFormatting sqref="F449">
    <cfRule type="cellIs" dxfId="2" priority="881" stopIfTrue="1" operator="lessThan">
      <formula>0</formula>
    </cfRule>
  </conditionalFormatting>
  <conditionalFormatting sqref="F450">
    <cfRule type="cellIs" dxfId="2" priority="880" stopIfTrue="1" operator="lessThan">
      <formula>0</formula>
    </cfRule>
  </conditionalFormatting>
  <conditionalFormatting sqref="F451">
    <cfRule type="cellIs" dxfId="2" priority="879" stopIfTrue="1" operator="lessThan">
      <formula>0</formula>
    </cfRule>
  </conditionalFormatting>
  <conditionalFormatting sqref="F452">
    <cfRule type="cellIs" dxfId="2" priority="878" stopIfTrue="1" operator="lessThan">
      <formula>0</formula>
    </cfRule>
  </conditionalFormatting>
  <conditionalFormatting sqref="F453">
    <cfRule type="cellIs" dxfId="2" priority="877" stopIfTrue="1" operator="lessThan">
      <formula>0</formula>
    </cfRule>
  </conditionalFormatting>
  <conditionalFormatting sqref="F454">
    <cfRule type="cellIs" dxfId="2" priority="876" stopIfTrue="1" operator="lessThan">
      <formula>0</formula>
    </cfRule>
  </conditionalFormatting>
  <conditionalFormatting sqref="F455">
    <cfRule type="cellIs" dxfId="2" priority="875" stopIfTrue="1" operator="lessThan">
      <formula>0</formula>
    </cfRule>
  </conditionalFormatting>
  <conditionalFormatting sqref="F456">
    <cfRule type="cellIs" dxfId="2" priority="874" stopIfTrue="1" operator="lessThan">
      <formula>0</formula>
    </cfRule>
  </conditionalFormatting>
  <conditionalFormatting sqref="F457">
    <cfRule type="cellIs" dxfId="2" priority="873" stopIfTrue="1" operator="lessThan">
      <formula>0</formula>
    </cfRule>
  </conditionalFormatting>
  <conditionalFormatting sqref="F458">
    <cfRule type="cellIs" dxfId="2" priority="872" stopIfTrue="1" operator="lessThan">
      <formula>0</formula>
    </cfRule>
  </conditionalFormatting>
  <conditionalFormatting sqref="F459">
    <cfRule type="cellIs" dxfId="2" priority="871" stopIfTrue="1" operator="lessThan">
      <formula>0</formula>
    </cfRule>
  </conditionalFormatting>
  <conditionalFormatting sqref="F460">
    <cfRule type="cellIs" dxfId="2" priority="870" stopIfTrue="1" operator="lessThan">
      <formula>0</formula>
    </cfRule>
  </conditionalFormatting>
  <conditionalFormatting sqref="F461">
    <cfRule type="cellIs" dxfId="2" priority="869" stopIfTrue="1" operator="lessThan">
      <formula>0</formula>
    </cfRule>
  </conditionalFormatting>
  <conditionalFormatting sqref="F462">
    <cfRule type="cellIs" dxfId="2" priority="868" stopIfTrue="1" operator="lessThan">
      <formula>0</formula>
    </cfRule>
  </conditionalFormatting>
  <conditionalFormatting sqref="F463">
    <cfRule type="cellIs" dxfId="2" priority="867" stopIfTrue="1" operator="lessThan">
      <formula>0</formula>
    </cfRule>
  </conditionalFormatting>
  <conditionalFormatting sqref="F464">
    <cfRule type="cellIs" dxfId="2" priority="866" stopIfTrue="1" operator="lessThan">
      <formula>0</formula>
    </cfRule>
  </conditionalFormatting>
  <conditionalFormatting sqref="F465">
    <cfRule type="cellIs" dxfId="2" priority="865" stopIfTrue="1" operator="lessThan">
      <formula>0</formula>
    </cfRule>
  </conditionalFormatting>
  <conditionalFormatting sqref="F466">
    <cfRule type="cellIs" dxfId="2" priority="864" stopIfTrue="1" operator="lessThan">
      <formula>0</formula>
    </cfRule>
  </conditionalFormatting>
  <conditionalFormatting sqref="F467">
    <cfRule type="cellIs" dxfId="2" priority="863" stopIfTrue="1" operator="lessThan">
      <formula>0</formula>
    </cfRule>
  </conditionalFormatting>
  <conditionalFormatting sqref="F468">
    <cfRule type="cellIs" dxfId="2" priority="862" stopIfTrue="1" operator="lessThan">
      <formula>0</formula>
    </cfRule>
  </conditionalFormatting>
  <conditionalFormatting sqref="F469">
    <cfRule type="cellIs" dxfId="2" priority="861" stopIfTrue="1" operator="lessThan">
      <formula>0</formula>
    </cfRule>
  </conditionalFormatting>
  <conditionalFormatting sqref="F470">
    <cfRule type="cellIs" dxfId="2" priority="860" stopIfTrue="1" operator="lessThan">
      <formula>0</formula>
    </cfRule>
  </conditionalFormatting>
  <conditionalFormatting sqref="F471">
    <cfRule type="cellIs" dxfId="2" priority="859" stopIfTrue="1" operator="lessThan">
      <formula>0</formula>
    </cfRule>
  </conditionalFormatting>
  <conditionalFormatting sqref="F472">
    <cfRule type="cellIs" dxfId="2" priority="858" stopIfTrue="1" operator="lessThan">
      <formula>0</formula>
    </cfRule>
  </conditionalFormatting>
  <conditionalFormatting sqref="F473">
    <cfRule type="cellIs" dxfId="2" priority="857" stopIfTrue="1" operator="lessThan">
      <formula>0</formula>
    </cfRule>
  </conditionalFormatting>
  <conditionalFormatting sqref="F474">
    <cfRule type="cellIs" dxfId="2" priority="856" stopIfTrue="1" operator="lessThan">
      <formula>0</formula>
    </cfRule>
  </conditionalFormatting>
  <conditionalFormatting sqref="F475">
    <cfRule type="cellIs" dxfId="2" priority="855" stopIfTrue="1" operator="lessThan">
      <formula>0</formula>
    </cfRule>
  </conditionalFormatting>
  <conditionalFormatting sqref="F476">
    <cfRule type="cellIs" dxfId="2" priority="854" stopIfTrue="1" operator="lessThan">
      <formula>0</formula>
    </cfRule>
  </conditionalFormatting>
  <conditionalFormatting sqref="F477">
    <cfRule type="cellIs" dxfId="2" priority="853" stopIfTrue="1" operator="lessThan">
      <formula>0</formula>
    </cfRule>
  </conditionalFormatting>
  <conditionalFormatting sqref="F478">
    <cfRule type="cellIs" dxfId="2" priority="852" stopIfTrue="1" operator="lessThan">
      <formula>0</formula>
    </cfRule>
  </conditionalFormatting>
  <conditionalFormatting sqref="F479">
    <cfRule type="cellIs" dxfId="2" priority="851" stopIfTrue="1" operator="lessThan">
      <formula>0</formula>
    </cfRule>
  </conditionalFormatting>
  <conditionalFormatting sqref="F480">
    <cfRule type="cellIs" dxfId="2" priority="850" stopIfTrue="1" operator="lessThan">
      <formula>0</formula>
    </cfRule>
  </conditionalFormatting>
  <conditionalFormatting sqref="F481">
    <cfRule type="cellIs" dxfId="2" priority="849" stopIfTrue="1" operator="lessThan">
      <formula>0</formula>
    </cfRule>
  </conditionalFormatting>
  <conditionalFormatting sqref="F482">
    <cfRule type="cellIs" dxfId="2" priority="848" stopIfTrue="1" operator="lessThan">
      <formula>0</formula>
    </cfRule>
  </conditionalFormatting>
  <conditionalFormatting sqref="F483">
    <cfRule type="cellIs" dxfId="2" priority="847" stopIfTrue="1" operator="lessThan">
      <formula>0</formula>
    </cfRule>
  </conditionalFormatting>
  <conditionalFormatting sqref="F484">
    <cfRule type="cellIs" dxfId="2" priority="846" stopIfTrue="1" operator="lessThan">
      <formula>0</formula>
    </cfRule>
  </conditionalFormatting>
  <conditionalFormatting sqref="F485">
    <cfRule type="cellIs" dxfId="2" priority="845" stopIfTrue="1" operator="lessThan">
      <formula>0</formula>
    </cfRule>
  </conditionalFormatting>
  <conditionalFormatting sqref="F486">
    <cfRule type="cellIs" dxfId="2" priority="844" stopIfTrue="1" operator="lessThan">
      <formula>0</formula>
    </cfRule>
  </conditionalFormatting>
  <conditionalFormatting sqref="F487">
    <cfRule type="cellIs" dxfId="2" priority="843" stopIfTrue="1" operator="lessThan">
      <formula>0</formula>
    </cfRule>
  </conditionalFormatting>
  <conditionalFormatting sqref="F488">
    <cfRule type="cellIs" dxfId="2" priority="842" stopIfTrue="1" operator="lessThan">
      <formula>0</formula>
    </cfRule>
  </conditionalFormatting>
  <conditionalFormatting sqref="F489">
    <cfRule type="cellIs" dxfId="2" priority="841" stopIfTrue="1" operator="lessThan">
      <formula>0</formula>
    </cfRule>
  </conditionalFormatting>
  <conditionalFormatting sqref="F490">
    <cfRule type="cellIs" dxfId="2" priority="840" stopIfTrue="1" operator="lessThan">
      <formula>0</formula>
    </cfRule>
  </conditionalFormatting>
  <conditionalFormatting sqref="F491">
    <cfRule type="cellIs" dxfId="2" priority="839" stopIfTrue="1" operator="lessThan">
      <formula>0</formula>
    </cfRule>
  </conditionalFormatting>
  <conditionalFormatting sqref="F492">
    <cfRule type="cellIs" dxfId="2" priority="838" stopIfTrue="1" operator="lessThan">
      <formula>0</formula>
    </cfRule>
  </conditionalFormatting>
  <conditionalFormatting sqref="F493">
    <cfRule type="cellIs" dxfId="2" priority="837" stopIfTrue="1" operator="lessThan">
      <formula>0</formula>
    </cfRule>
  </conditionalFormatting>
  <conditionalFormatting sqref="F494">
    <cfRule type="cellIs" dxfId="2" priority="836" stopIfTrue="1" operator="lessThan">
      <formula>0</formula>
    </cfRule>
  </conditionalFormatting>
  <conditionalFormatting sqref="F495">
    <cfRule type="cellIs" dxfId="2" priority="835" stopIfTrue="1" operator="lessThan">
      <formula>0</formula>
    </cfRule>
  </conditionalFormatting>
  <conditionalFormatting sqref="F496">
    <cfRule type="cellIs" dxfId="2" priority="834" stopIfTrue="1" operator="lessThan">
      <formula>0</formula>
    </cfRule>
  </conditionalFormatting>
  <conditionalFormatting sqref="F497">
    <cfRule type="cellIs" dxfId="2" priority="833" stopIfTrue="1" operator="lessThan">
      <formula>0</formula>
    </cfRule>
  </conditionalFormatting>
  <conditionalFormatting sqref="F498">
    <cfRule type="cellIs" dxfId="2" priority="832" stopIfTrue="1" operator="lessThan">
      <formula>0</formula>
    </cfRule>
  </conditionalFormatting>
  <conditionalFormatting sqref="F499">
    <cfRule type="cellIs" dxfId="2" priority="831" stopIfTrue="1" operator="lessThan">
      <formula>0</formula>
    </cfRule>
  </conditionalFormatting>
  <conditionalFormatting sqref="F500">
    <cfRule type="cellIs" dxfId="2" priority="830" stopIfTrue="1" operator="lessThan">
      <formula>0</formula>
    </cfRule>
  </conditionalFormatting>
  <conditionalFormatting sqref="F501">
    <cfRule type="cellIs" dxfId="2" priority="829" stopIfTrue="1" operator="lessThan">
      <formula>0</formula>
    </cfRule>
  </conditionalFormatting>
  <conditionalFormatting sqref="F502">
    <cfRule type="cellIs" dxfId="2" priority="828" stopIfTrue="1" operator="lessThan">
      <formula>0</formula>
    </cfRule>
  </conditionalFormatting>
  <conditionalFormatting sqref="F503">
    <cfRule type="cellIs" dxfId="2" priority="827" stopIfTrue="1" operator="lessThan">
      <formula>0</formula>
    </cfRule>
  </conditionalFormatting>
  <conditionalFormatting sqref="F504">
    <cfRule type="cellIs" dxfId="2" priority="826" stopIfTrue="1" operator="lessThan">
      <formula>0</formula>
    </cfRule>
  </conditionalFormatting>
  <conditionalFormatting sqref="F505">
    <cfRule type="cellIs" dxfId="2" priority="825" stopIfTrue="1" operator="lessThan">
      <formula>0</formula>
    </cfRule>
  </conditionalFormatting>
  <conditionalFormatting sqref="F506">
    <cfRule type="cellIs" dxfId="2" priority="824" stopIfTrue="1" operator="lessThan">
      <formula>0</formula>
    </cfRule>
  </conditionalFormatting>
  <conditionalFormatting sqref="F507">
    <cfRule type="cellIs" dxfId="2" priority="823" stopIfTrue="1" operator="lessThan">
      <formula>0</formula>
    </cfRule>
  </conditionalFormatting>
  <conditionalFormatting sqref="F508">
    <cfRule type="cellIs" dxfId="2" priority="822" stopIfTrue="1" operator="lessThan">
      <formula>0</formula>
    </cfRule>
  </conditionalFormatting>
  <conditionalFormatting sqref="F509">
    <cfRule type="cellIs" dxfId="2" priority="821" stopIfTrue="1" operator="lessThan">
      <formula>0</formula>
    </cfRule>
  </conditionalFormatting>
  <conditionalFormatting sqref="F510">
    <cfRule type="cellIs" dxfId="2" priority="820" stopIfTrue="1" operator="lessThan">
      <formula>0</formula>
    </cfRule>
  </conditionalFormatting>
  <conditionalFormatting sqref="F511">
    <cfRule type="cellIs" dxfId="2" priority="819" stopIfTrue="1" operator="lessThan">
      <formula>0</formula>
    </cfRule>
  </conditionalFormatting>
  <conditionalFormatting sqref="F512">
    <cfRule type="cellIs" dxfId="2" priority="818" stopIfTrue="1" operator="lessThan">
      <formula>0</formula>
    </cfRule>
  </conditionalFormatting>
  <conditionalFormatting sqref="F513">
    <cfRule type="cellIs" dxfId="2" priority="817" stopIfTrue="1" operator="lessThan">
      <formula>0</formula>
    </cfRule>
  </conditionalFormatting>
  <conditionalFormatting sqref="F514">
    <cfRule type="cellIs" dxfId="2" priority="816" stopIfTrue="1" operator="lessThan">
      <formula>0</formula>
    </cfRule>
  </conditionalFormatting>
  <conditionalFormatting sqref="F515">
    <cfRule type="cellIs" dxfId="2" priority="815" stopIfTrue="1" operator="lessThan">
      <formula>0</formula>
    </cfRule>
  </conditionalFormatting>
  <conditionalFormatting sqref="F516">
    <cfRule type="cellIs" dxfId="2" priority="814" stopIfTrue="1" operator="lessThan">
      <formula>0</formula>
    </cfRule>
  </conditionalFormatting>
  <conditionalFormatting sqref="F517">
    <cfRule type="cellIs" dxfId="2" priority="813" stopIfTrue="1" operator="lessThan">
      <formula>0</formula>
    </cfRule>
  </conditionalFormatting>
  <conditionalFormatting sqref="F518">
    <cfRule type="cellIs" dxfId="2" priority="812" stopIfTrue="1" operator="lessThan">
      <formula>0</formula>
    </cfRule>
  </conditionalFormatting>
  <conditionalFormatting sqref="F519">
    <cfRule type="cellIs" dxfId="2" priority="811" stopIfTrue="1" operator="lessThan">
      <formula>0</formula>
    </cfRule>
  </conditionalFormatting>
  <conditionalFormatting sqref="F520">
    <cfRule type="cellIs" dxfId="2" priority="810" stopIfTrue="1" operator="lessThan">
      <formula>0</formula>
    </cfRule>
  </conditionalFormatting>
  <conditionalFormatting sqref="F521">
    <cfRule type="cellIs" dxfId="2" priority="809" stopIfTrue="1" operator="lessThan">
      <formula>0</formula>
    </cfRule>
  </conditionalFormatting>
  <conditionalFormatting sqref="F522">
    <cfRule type="cellIs" dxfId="2" priority="808" stopIfTrue="1" operator="lessThan">
      <formula>0</formula>
    </cfRule>
  </conditionalFormatting>
  <conditionalFormatting sqref="F523">
    <cfRule type="cellIs" dxfId="2" priority="807" stopIfTrue="1" operator="lessThan">
      <formula>0</formula>
    </cfRule>
  </conditionalFormatting>
  <conditionalFormatting sqref="F524">
    <cfRule type="cellIs" dxfId="2" priority="806" stopIfTrue="1" operator="lessThan">
      <formula>0</formula>
    </cfRule>
  </conditionalFormatting>
  <conditionalFormatting sqref="F525">
    <cfRule type="cellIs" dxfId="2" priority="805" stopIfTrue="1" operator="lessThan">
      <formula>0</formula>
    </cfRule>
  </conditionalFormatting>
  <conditionalFormatting sqref="F526">
    <cfRule type="cellIs" dxfId="2" priority="804" stopIfTrue="1" operator="lessThan">
      <formula>0</formula>
    </cfRule>
  </conditionalFormatting>
  <conditionalFormatting sqref="F527">
    <cfRule type="cellIs" dxfId="2" priority="803" stopIfTrue="1" operator="lessThan">
      <formula>0</formula>
    </cfRule>
  </conditionalFormatting>
  <conditionalFormatting sqref="F528">
    <cfRule type="cellIs" dxfId="2" priority="802" stopIfTrue="1" operator="lessThan">
      <formula>0</formula>
    </cfRule>
  </conditionalFormatting>
  <conditionalFormatting sqref="F529">
    <cfRule type="cellIs" dxfId="2" priority="801" stopIfTrue="1" operator="lessThan">
      <formula>0</formula>
    </cfRule>
  </conditionalFormatting>
  <conditionalFormatting sqref="F530">
    <cfRule type="cellIs" dxfId="2" priority="800" stopIfTrue="1" operator="lessThan">
      <formula>0</formula>
    </cfRule>
  </conditionalFormatting>
  <conditionalFormatting sqref="F531">
    <cfRule type="cellIs" dxfId="2" priority="799" stopIfTrue="1" operator="lessThan">
      <formula>0</formula>
    </cfRule>
  </conditionalFormatting>
  <conditionalFormatting sqref="F532">
    <cfRule type="cellIs" dxfId="2" priority="798" stopIfTrue="1" operator="lessThan">
      <formula>0</formula>
    </cfRule>
  </conditionalFormatting>
  <conditionalFormatting sqref="F533">
    <cfRule type="cellIs" dxfId="2" priority="797" stopIfTrue="1" operator="lessThan">
      <formula>0</formula>
    </cfRule>
  </conditionalFormatting>
  <conditionalFormatting sqref="F534">
    <cfRule type="cellIs" dxfId="2" priority="796" stopIfTrue="1" operator="lessThan">
      <formula>0</formula>
    </cfRule>
  </conditionalFormatting>
  <conditionalFormatting sqref="F535">
    <cfRule type="cellIs" dxfId="2" priority="795" stopIfTrue="1" operator="lessThan">
      <formula>0</formula>
    </cfRule>
  </conditionalFormatting>
  <conditionalFormatting sqref="F536">
    <cfRule type="cellIs" dxfId="2" priority="794" stopIfTrue="1" operator="lessThan">
      <formula>0</formula>
    </cfRule>
  </conditionalFormatting>
  <conditionalFormatting sqref="F537">
    <cfRule type="cellIs" dxfId="2" priority="793" stopIfTrue="1" operator="lessThan">
      <formula>0</formula>
    </cfRule>
  </conditionalFormatting>
  <conditionalFormatting sqref="F538">
    <cfRule type="cellIs" dxfId="2" priority="792" stopIfTrue="1" operator="lessThan">
      <formula>0</formula>
    </cfRule>
  </conditionalFormatting>
  <conditionalFormatting sqref="F539">
    <cfRule type="cellIs" dxfId="2" priority="791" stopIfTrue="1" operator="lessThan">
      <formula>0</formula>
    </cfRule>
  </conditionalFormatting>
  <conditionalFormatting sqref="F540">
    <cfRule type="cellIs" dxfId="2" priority="790" stopIfTrue="1" operator="lessThan">
      <formula>0</formula>
    </cfRule>
  </conditionalFormatting>
  <conditionalFormatting sqref="F541">
    <cfRule type="cellIs" dxfId="2" priority="789" stopIfTrue="1" operator="lessThan">
      <formula>0</formula>
    </cfRule>
  </conditionalFormatting>
  <conditionalFormatting sqref="F542">
    <cfRule type="cellIs" dxfId="2" priority="788" stopIfTrue="1" operator="lessThan">
      <formula>0</formula>
    </cfRule>
  </conditionalFormatting>
  <conditionalFormatting sqref="F543">
    <cfRule type="cellIs" dxfId="2" priority="787" stopIfTrue="1" operator="lessThan">
      <formula>0</formula>
    </cfRule>
  </conditionalFormatting>
  <conditionalFormatting sqref="F544">
    <cfRule type="cellIs" dxfId="2" priority="786" stopIfTrue="1" operator="lessThan">
      <formula>0</formula>
    </cfRule>
  </conditionalFormatting>
  <conditionalFormatting sqref="F545">
    <cfRule type="cellIs" dxfId="2" priority="785" stopIfTrue="1" operator="lessThan">
      <formula>0</formula>
    </cfRule>
  </conditionalFormatting>
  <conditionalFormatting sqref="F546">
    <cfRule type="cellIs" dxfId="2" priority="784" stopIfTrue="1" operator="lessThan">
      <formula>0</formula>
    </cfRule>
  </conditionalFormatting>
  <conditionalFormatting sqref="F547">
    <cfRule type="cellIs" dxfId="2" priority="783" stopIfTrue="1" operator="lessThan">
      <formula>0</formula>
    </cfRule>
  </conditionalFormatting>
  <conditionalFormatting sqref="F548">
    <cfRule type="cellIs" dxfId="2" priority="782" stopIfTrue="1" operator="lessThan">
      <formula>0</formula>
    </cfRule>
  </conditionalFormatting>
  <conditionalFormatting sqref="F549">
    <cfRule type="cellIs" dxfId="2" priority="781" stopIfTrue="1" operator="lessThan">
      <formula>0</formula>
    </cfRule>
  </conditionalFormatting>
  <conditionalFormatting sqref="F550">
    <cfRule type="cellIs" dxfId="2" priority="780" stopIfTrue="1" operator="lessThan">
      <formula>0</formula>
    </cfRule>
  </conditionalFormatting>
  <conditionalFormatting sqref="F551">
    <cfRule type="cellIs" dxfId="2" priority="779" stopIfTrue="1" operator="lessThan">
      <formula>0</formula>
    </cfRule>
  </conditionalFormatting>
  <conditionalFormatting sqref="F552">
    <cfRule type="cellIs" dxfId="2" priority="778" stopIfTrue="1" operator="lessThan">
      <formula>0</formula>
    </cfRule>
  </conditionalFormatting>
  <conditionalFormatting sqref="F553">
    <cfRule type="cellIs" dxfId="2" priority="777" stopIfTrue="1" operator="lessThan">
      <formula>0</formula>
    </cfRule>
  </conditionalFormatting>
  <conditionalFormatting sqref="F554">
    <cfRule type="cellIs" dxfId="2" priority="776" stopIfTrue="1" operator="lessThan">
      <formula>0</formula>
    </cfRule>
  </conditionalFormatting>
  <conditionalFormatting sqref="F555">
    <cfRule type="cellIs" dxfId="2" priority="775" stopIfTrue="1" operator="lessThan">
      <formula>0</formula>
    </cfRule>
  </conditionalFormatting>
  <conditionalFormatting sqref="F556">
    <cfRule type="cellIs" dxfId="2" priority="774" stopIfTrue="1" operator="lessThan">
      <formula>0</formula>
    </cfRule>
  </conditionalFormatting>
  <conditionalFormatting sqref="F557">
    <cfRule type="cellIs" dxfId="2" priority="773" stopIfTrue="1" operator="lessThan">
      <formula>0</formula>
    </cfRule>
  </conditionalFormatting>
  <conditionalFormatting sqref="F558">
    <cfRule type="cellIs" dxfId="2" priority="772" stopIfTrue="1" operator="lessThan">
      <formula>0</formula>
    </cfRule>
  </conditionalFormatting>
  <conditionalFormatting sqref="F559">
    <cfRule type="cellIs" dxfId="2" priority="771" stopIfTrue="1" operator="lessThan">
      <formula>0</formula>
    </cfRule>
  </conditionalFormatting>
  <conditionalFormatting sqref="F560">
    <cfRule type="cellIs" dxfId="2" priority="770" stopIfTrue="1" operator="lessThan">
      <formula>0</formula>
    </cfRule>
  </conditionalFormatting>
  <conditionalFormatting sqref="F561">
    <cfRule type="cellIs" dxfId="2" priority="769" stopIfTrue="1" operator="lessThan">
      <formula>0</formula>
    </cfRule>
  </conditionalFormatting>
  <conditionalFormatting sqref="F562">
    <cfRule type="cellIs" dxfId="2" priority="768" stopIfTrue="1" operator="lessThan">
      <formula>0</formula>
    </cfRule>
  </conditionalFormatting>
  <conditionalFormatting sqref="F563">
    <cfRule type="cellIs" dxfId="2" priority="767" stopIfTrue="1" operator="lessThan">
      <formula>0</formula>
    </cfRule>
  </conditionalFormatting>
  <conditionalFormatting sqref="F564">
    <cfRule type="cellIs" dxfId="2" priority="766" stopIfTrue="1" operator="lessThan">
      <formula>0</formula>
    </cfRule>
  </conditionalFormatting>
  <conditionalFormatting sqref="F565">
    <cfRule type="cellIs" dxfId="2" priority="765" stopIfTrue="1" operator="lessThan">
      <formula>0</formula>
    </cfRule>
  </conditionalFormatting>
  <conditionalFormatting sqref="F566">
    <cfRule type="cellIs" dxfId="2" priority="764" stopIfTrue="1" operator="lessThan">
      <formula>0</formula>
    </cfRule>
  </conditionalFormatting>
  <conditionalFormatting sqref="F567">
    <cfRule type="cellIs" dxfId="2" priority="763" stopIfTrue="1" operator="lessThan">
      <formula>0</formula>
    </cfRule>
  </conditionalFormatting>
  <conditionalFormatting sqref="F568">
    <cfRule type="cellIs" dxfId="2" priority="762" stopIfTrue="1" operator="lessThan">
      <formula>0</formula>
    </cfRule>
  </conditionalFormatting>
  <conditionalFormatting sqref="F569">
    <cfRule type="cellIs" dxfId="2" priority="761" stopIfTrue="1" operator="lessThan">
      <formula>0</formula>
    </cfRule>
  </conditionalFormatting>
  <conditionalFormatting sqref="F570">
    <cfRule type="cellIs" dxfId="2" priority="760" stopIfTrue="1" operator="lessThan">
      <formula>0</formula>
    </cfRule>
  </conditionalFormatting>
  <conditionalFormatting sqref="F571">
    <cfRule type="cellIs" dxfId="2" priority="759" stopIfTrue="1" operator="lessThan">
      <formula>0</formula>
    </cfRule>
  </conditionalFormatting>
  <conditionalFormatting sqref="F572">
    <cfRule type="cellIs" dxfId="2" priority="758" stopIfTrue="1" operator="lessThan">
      <formula>0</formula>
    </cfRule>
  </conditionalFormatting>
  <conditionalFormatting sqref="F573">
    <cfRule type="cellIs" dxfId="2" priority="757" stopIfTrue="1" operator="lessThan">
      <formula>0</formula>
    </cfRule>
  </conditionalFormatting>
  <conditionalFormatting sqref="F574">
    <cfRule type="cellIs" dxfId="2" priority="756" stopIfTrue="1" operator="lessThan">
      <formula>0</formula>
    </cfRule>
  </conditionalFormatting>
  <conditionalFormatting sqref="F575">
    <cfRule type="cellIs" dxfId="2" priority="755" stopIfTrue="1" operator="lessThan">
      <formula>0</formula>
    </cfRule>
  </conditionalFormatting>
  <conditionalFormatting sqref="F576">
    <cfRule type="cellIs" dxfId="2" priority="754" stopIfTrue="1" operator="lessThan">
      <formula>0</formula>
    </cfRule>
  </conditionalFormatting>
  <conditionalFormatting sqref="F577">
    <cfRule type="cellIs" dxfId="2" priority="753" stopIfTrue="1" operator="lessThan">
      <formula>0</formula>
    </cfRule>
  </conditionalFormatting>
  <conditionalFormatting sqref="F578">
    <cfRule type="cellIs" dxfId="2" priority="752" stopIfTrue="1" operator="lessThan">
      <formula>0</formula>
    </cfRule>
  </conditionalFormatting>
  <conditionalFormatting sqref="F579">
    <cfRule type="cellIs" dxfId="2" priority="751" stopIfTrue="1" operator="lessThan">
      <formula>0</formula>
    </cfRule>
  </conditionalFormatting>
  <conditionalFormatting sqref="F580">
    <cfRule type="cellIs" dxfId="2" priority="750" stopIfTrue="1" operator="lessThan">
      <formula>0</formula>
    </cfRule>
  </conditionalFormatting>
  <conditionalFormatting sqref="F581">
    <cfRule type="cellIs" dxfId="2" priority="749" stopIfTrue="1" operator="lessThan">
      <formula>0</formula>
    </cfRule>
  </conditionalFormatting>
  <conditionalFormatting sqref="F582">
    <cfRule type="cellIs" dxfId="2" priority="748" stopIfTrue="1" operator="lessThan">
      <formula>0</formula>
    </cfRule>
  </conditionalFormatting>
  <conditionalFormatting sqref="F583">
    <cfRule type="cellIs" dxfId="2" priority="747" stopIfTrue="1" operator="lessThan">
      <formula>0</formula>
    </cfRule>
  </conditionalFormatting>
  <conditionalFormatting sqref="F584">
    <cfRule type="cellIs" dxfId="2" priority="746" stopIfTrue="1" operator="lessThan">
      <formula>0</formula>
    </cfRule>
  </conditionalFormatting>
  <conditionalFormatting sqref="F585">
    <cfRule type="cellIs" dxfId="2" priority="745" stopIfTrue="1" operator="lessThan">
      <formula>0</formula>
    </cfRule>
  </conditionalFormatting>
  <conditionalFormatting sqref="F586">
    <cfRule type="cellIs" dxfId="2" priority="744" stopIfTrue="1" operator="lessThan">
      <formula>0</formula>
    </cfRule>
  </conditionalFormatting>
  <conditionalFormatting sqref="F587">
    <cfRule type="cellIs" dxfId="2" priority="743" stopIfTrue="1" operator="lessThan">
      <formula>0</formula>
    </cfRule>
  </conditionalFormatting>
  <conditionalFormatting sqref="F588">
    <cfRule type="cellIs" dxfId="2" priority="742" stopIfTrue="1" operator="lessThan">
      <formula>0</formula>
    </cfRule>
  </conditionalFormatting>
  <conditionalFormatting sqref="F589">
    <cfRule type="cellIs" dxfId="2" priority="741" stopIfTrue="1" operator="lessThan">
      <formula>0</formula>
    </cfRule>
  </conditionalFormatting>
  <conditionalFormatting sqref="F590">
    <cfRule type="cellIs" dxfId="2" priority="740" stopIfTrue="1" operator="lessThan">
      <formula>0</formula>
    </cfRule>
  </conditionalFormatting>
  <conditionalFormatting sqref="F591">
    <cfRule type="cellIs" dxfId="2" priority="739" stopIfTrue="1" operator="lessThan">
      <formula>0</formula>
    </cfRule>
  </conditionalFormatting>
  <conditionalFormatting sqref="F592">
    <cfRule type="cellIs" dxfId="2" priority="738" stopIfTrue="1" operator="lessThan">
      <formula>0</formula>
    </cfRule>
  </conditionalFormatting>
  <conditionalFormatting sqref="F593">
    <cfRule type="cellIs" dxfId="2" priority="737" stopIfTrue="1" operator="lessThan">
      <formula>0</formula>
    </cfRule>
  </conditionalFormatting>
  <conditionalFormatting sqref="F594">
    <cfRule type="cellIs" dxfId="2" priority="736" stopIfTrue="1" operator="lessThan">
      <formula>0</formula>
    </cfRule>
  </conditionalFormatting>
  <conditionalFormatting sqref="F595">
    <cfRule type="cellIs" dxfId="2" priority="735" stopIfTrue="1" operator="lessThan">
      <formula>0</formula>
    </cfRule>
  </conditionalFormatting>
  <conditionalFormatting sqref="F596">
    <cfRule type="cellIs" dxfId="2" priority="734" stopIfTrue="1" operator="lessThan">
      <formula>0</formula>
    </cfRule>
  </conditionalFormatting>
  <conditionalFormatting sqref="F597">
    <cfRule type="cellIs" dxfId="2" priority="733" stopIfTrue="1" operator="lessThan">
      <formula>0</formula>
    </cfRule>
  </conditionalFormatting>
  <conditionalFormatting sqref="F598">
    <cfRule type="cellIs" dxfId="2" priority="732" stopIfTrue="1" operator="lessThan">
      <formula>0</formula>
    </cfRule>
  </conditionalFormatting>
  <conditionalFormatting sqref="F599">
    <cfRule type="cellIs" dxfId="2" priority="731" stopIfTrue="1" operator="lessThan">
      <formula>0</formula>
    </cfRule>
  </conditionalFormatting>
  <conditionalFormatting sqref="F600">
    <cfRule type="cellIs" dxfId="2" priority="730" stopIfTrue="1" operator="lessThan">
      <formula>0</formula>
    </cfRule>
  </conditionalFormatting>
  <conditionalFormatting sqref="F601">
    <cfRule type="cellIs" dxfId="2" priority="729" stopIfTrue="1" operator="lessThan">
      <formula>0</formula>
    </cfRule>
  </conditionalFormatting>
  <conditionalFormatting sqref="F602">
    <cfRule type="cellIs" dxfId="2" priority="728" stopIfTrue="1" operator="lessThan">
      <formula>0</formula>
    </cfRule>
  </conditionalFormatting>
  <conditionalFormatting sqref="F603">
    <cfRule type="cellIs" dxfId="2" priority="727" stopIfTrue="1" operator="lessThan">
      <formula>0</formula>
    </cfRule>
  </conditionalFormatting>
  <conditionalFormatting sqref="F604">
    <cfRule type="cellIs" dxfId="2" priority="726" stopIfTrue="1" operator="lessThan">
      <formula>0</formula>
    </cfRule>
  </conditionalFormatting>
  <conditionalFormatting sqref="F605">
    <cfRule type="cellIs" dxfId="2" priority="725" stopIfTrue="1" operator="lessThan">
      <formula>0</formula>
    </cfRule>
  </conditionalFormatting>
  <conditionalFormatting sqref="F606">
    <cfRule type="cellIs" dxfId="2" priority="724" stopIfTrue="1" operator="lessThan">
      <formula>0</formula>
    </cfRule>
  </conditionalFormatting>
  <conditionalFormatting sqref="F607">
    <cfRule type="cellIs" dxfId="2" priority="723" stopIfTrue="1" operator="lessThan">
      <formula>0</formula>
    </cfRule>
  </conditionalFormatting>
  <conditionalFormatting sqref="F608">
    <cfRule type="cellIs" dxfId="2" priority="722" stopIfTrue="1" operator="lessThan">
      <formula>0</formula>
    </cfRule>
  </conditionalFormatting>
  <conditionalFormatting sqref="F609">
    <cfRule type="cellIs" dxfId="2" priority="721" stopIfTrue="1" operator="lessThan">
      <formula>0</formula>
    </cfRule>
  </conditionalFormatting>
  <conditionalFormatting sqref="F610">
    <cfRule type="cellIs" dxfId="2" priority="720" stopIfTrue="1" operator="lessThan">
      <formula>0</formula>
    </cfRule>
  </conditionalFormatting>
  <conditionalFormatting sqref="F611">
    <cfRule type="cellIs" dxfId="2" priority="719" stopIfTrue="1" operator="lessThan">
      <formula>0</formula>
    </cfRule>
  </conditionalFormatting>
  <conditionalFormatting sqref="F612">
    <cfRule type="cellIs" dxfId="2" priority="718" stopIfTrue="1" operator="lessThan">
      <formula>0</formula>
    </cfRule>
  </conditionalFormatting>
  <conditionalFormatting sqref="F613">
    <cfRule type="cellIs" dxfId="2" priority="717" stopIfTrue="1" operator="lessThan">
      <formula>0</formula>
    </cfRule>
  </conditionalFormatting>
  <conditionalFormatting sqref="F614">
    <cfRule type="cellIs" dxfId="2" priority="716" stopIfTrue="1" operator="lessThan">
      <formula>0</formula>
    </cfRule>
  </conditionalFormatting>
  <conditionalFormatting sqref="F615">
    <cfRule type="cellIs" dxfId="2" priority="715" stopIfTrue="1" operator="lessThan">
      <formula>0</formula>
    </cfRule>
  </conditionalFormatting>
  <conditionalFormatting sqref="F616">
    <cfRule type="cellIs" dxfId="2" priority="714" stopIfTrue="1" operator="lessThan">
      <formula>0</formula>
    </cfRule>
  </conditionalFormatting>
  <conditionalFormatting sqref="F617">
    <cfRule type="cellIs" dxfId="2" priority="713" stopIfTrue="1" operator="lessThan">
      <formula>0</formula>
    </cfRule>
  </conditionalFormatting>
  <conditionalFormatting sqref="F618">
    <cfRule type="cellIs" dxfId="2" priority="712" stopIfTrue="1" operator="lessThan">
      <formula>0</formula>
    </cfRule>
  </conditionalFormatting>
  <conditionalFormatting sqref="F619">
    <cfRule type="cellIs" dxfId="2" priority="711" stopIfTrue="1" operator="lessThan">
      <formula>0</formula>
    </cfRule>
  </conditionalFormatting>
  <conditionalFormatting sqref="F620">
    <cfRule type="cellIs" dxfId="2" priority="710" stopIfTrue="1" operator="lessThan">
      <formula>0</formula>
    </cfRule>
  </conditionalFormatting>
  <conditionalFormatting sqref="F621">
    <cfRule type="cellIs" dxfId="2" priority="709" stopIfTrue="1" operator="lessThan">
      <formula>0</formula>
    </cfRule>
  </conditionalFormatting>
  <conditionalFormatting sqref="F622">
    <cfRule type="cellIs" dxfId="2" priority="708" stopIfTrue="1" operator="lessThan">
      <formula>0</formula>
    </cfRule>
  </conditionalFormatting>
  <conditionalFormatting sqref="F623">
    <cfRule type="cellIs" dxfId="2" priority="707" stopIfTrue="1" operator="lessThan">
      <formula>0</formula>
    </cfRule>
  </conditionalFormatting>
  <conditionalFormatting sqref="F624">
    <cfRule type="cellIs" dxfId="2" priority="706" stopIfTrue="1" operator="lessThan">
      <formula>0</formula>
    </cfRule>
  </conditionalFormatting>
  <conditionalFormatting sqref="F625">
    <cfRule type="cellIs" dxfId="2" priority="705" stopIfTrue="1" operator="lessThan">
      <formula>0</formula>
    </cfRule>
  </conditionalFormatting>
  <conditionalFormatting sqref="F626">
    <cfRule type="cellIs" dxfId="2" priority="704" stopIfTrue="1" operator="lessThan">
      <formula>0</formula>
    </cfRule>
  </conditionalFormatting>
  <conditionalFormatting sqref="F627">
    <cfRule type="cellIs" dxfId="2" priority="703" stopIfTrue="1" operator="lessThan">
      <formula>0</formula>
    </cfRule>
  </conditionalFormatting>
  <conditionalFormatting sqref="F628">
    <cfRule type="cellIs" dxfId="2" priority="702" stopIfTrue="1" operator="lessThan">
      <formula>0</formula>
    </cfRule>
  </conditionalFormatting>
  <conditionalFormatting sqref="F629">
    <cfRule type="cellIs" dxfId="2" priority="701" stopIfTrue="1" operator="lessThan">
      <formula>0</formula>
    </cfRule>
  </conditionalFormatting>
  <conditionalFormatting sqref="F630">
    <cfRule type="cellIs" dxfId="2" priority="700" stopIfTrue="1" operator="lessThan">
      <formula>0</formula>
    </cfRule>
  </conditionalFormatting>
  <conditionalFormatting sqref="F631">
    <cfRule type="cellIs" dxfId="2" priority="699" stopIfTrue="1" operator="lessThan">
      <formula>0</formula>
    </cfRule>
  </conditionalFormatting>
  <conditionalFormatting sqref="F632">
    <cfRule type="cellIs" dxfId="2" priority="698" stopIfTrue="1" operator="lessThan">
      <formula>0</formula>
    </cfRule>
  </conditionalFormatting>
  <conditionalFormatting sqref="F633">
    <cfRule type="cellIs" dxfId="2" priority="697" stopIfTrue="1" operator="lessThan">
      <formula>0</formula>
    </cfRule>
  </conditionalFormatting>
  <conditionalFormatting sqref="F634">
    <cfRule type="cellIs" dxfId="2" priority="696" stopIfTrue="1" operator="lessThan">
      <formula>0</formula>
    </cfRule>
  </conditionalFormatting>
  <conditionalFormatting sqref="F635">
    <cfRule type="cellIs" dxfId="2" priority="695" stopIfTrue="1" operator="lessThan">
      <formula>0</formula>
    </cfRule>
  </conditionalFormatting>
  <conditionalFormatting sqref="F636">
    <cfRule type="cellIs" dxfId="2" priority="694" stopIfTrue="1" operator="lessThan">
      <formula>0</formula>
    </cfRule>
  </conditionalFormatting>
  <conditionalFormatting sqref="F637">
    <cfRule type="cellIs" dxfId="2" priority="693" stopIfTrue="1" operator="lessThan">
      <formula>0</formula>
    </cfRule>
  </conditionalFormatting>
  <conditionalFormatting sqref="F638">
    <cfRule type="cellIs" dxfId="2" priority="692" stopIfTrue="1" operator="lessThan">
      <formula>0</formula>
    </cfRule>
  </conditionalFormatting>
  <conditionalFormatting sqref="F639">
    <cfRule type="cellIs" dxfId="2" priority="691" stopIfTrue="1" operator="lessThan">
      <formula>0</formula>
    </cfRule>
  </conditionalFormatting>
  <conditionalFormatting sqref="F640">
    <cfRule type="cellIs" dxfId="2" priority="690" stopIfTrue="1" operator="lessThan">
      <formula>0</formula>
    </cfRule>
  </conditionalFormatting>
  <conditionalFormatting sqref="F641">
    <cfRule type="cellIs" dxfId="2" priority="689" stopIfTrue="1" operator="lessThan">
      <formula>0</formula>
    </cfRule>
  </conditionalFormatting>
  <conditionalFormatting sqref="F642">
    <cfRule type="cellIs" dxfId="2" priority="688" stopIfTrue="1" operator="lessThan">
      <formula>0</formula>
    </cfRule>
  </conditionalFormatting>
  <conditionalFormatting sqref="F643">
    <cfRule type="cellIs" dxfId="2" priority="687" stopIfTrue="1" operator="lessThan">
      <formula>0</formula>
    </cfRule>
  </conditionalFormatting>
  <conditionalFormatting sqref="F644">
    <cfRule type="cellIs" dxfId="2" priority="686" stopIfTrue="1" operator="lessThan">
      <formula>0</formula>
    </cfRule>
  </conditionalFormatting>
  <conditionalFormatting sqref="F645">
    <cfRule type="cellIs" dxfId="2" priority="685" stopIfTrue="1" operator="lessThan">
      <formula>0</formula>
    </cfRule>
  </conditionalFormatting>
  <conditionalFormatting sqref="F646">
    <cfRule type="cellIs" dxfId="2" priority="684" stopIfTrue="1" operator="lessThan">
      <formula>0</formula>
    </cfRule>
  </conditionalFormatting>
  <conditionalFormatting sqref="F647">
    <cfRule type="cellIs" dxfId="2" priority="683" stopIfTrue="1" operator="lessThan">
      <formula>0</formula>
    </cfRule>
  </conditionalFormatting>
  <conditionalFormatting sqref="F648">
    <cfRule type="cellIs" dxfId="2" priority="682" stopIfTrue="1" operator="lessThan">
      <formula>0</formula>
    </cfRule>
  </conditionalFormatting>
  <conditionalFormatting sqref="F649">
    <cfRule type="cellIs" dxfId="2" priority="681" stopIfTrue="1" operator="lessThan">
      <formula>0</formula>
    </cfRule>
  </conditionalFormatting>
  <conditionalFormatting sqref="F650">
    <cfRule type="cellIs" dxfId="2" priority="680" stopIfTrue="1" operator="lessThan">
      <formula>0</formula>
    </cfRule>
  </conditionalFormatting>
  <conditionalFormatting sqref="F651">
    <cfRule type="cellIs" dxfId="2" priority="679" stopIfTrue="1" operator="lessThan">
      <formula>0</formula>
    </cfRule>
  </conditionalFormatting>
  <conditionalFormatting sqref="F652">
    <cfRule type="cellIs" dxfId="2" priority="678" stopIfTrue="1" operator="lessThan">
      <formula>0</formula>
    </cfRule>
  </conditionalFormatting>
  <conditionalFormatting sqref="F653">
    <cfRule type="cellIs" dxfId="2" priority="677" stopIfTrue="1" operator="lessThan">
      <formula>0</formula>
    </cfRule>
  </conditionalFormatting>
  <conditionalFormatting sqref="F654">
    <cfRule type="cellIs" dxfId="2" priority="676" stopIfTrue="1" operator="lessThan">
      <formula>0</formula>
    </cfRule>
  </conditionalFormatting>
  <conditionalFormatting sqref="F655">
    <cfRule type="cellIs" dxfId="2" priority="675" stopIfTrue="1" operator="lessThan">
      <formula>0</formula>
    </cfRule>
  </conditionalFormatting>
  <conditionalFormatting sqref="F656">
    <cfRule type="cellIs" dxfId="2" priority="674" stopIfTrue="1" operator="lessThan">
      <formula>0</formula>
    </cfRule>
  </conditionalFormatting>
  <conditionalFormatting sqref="F657">
    <cfRule type="cellIs" dxfId="2" priority="673" stopIfTrue="1" operator="lessThan">
      <formula>0</formula>
    </cfRule>
  </conditionalFormatting>
  <conditionalFormatting sqref="F658">
    <cfRule type="cellIs" dxfId="2" priority="672" stopIfTrue="1" operator="lessThan">
      <formula>0</formula>
    </cfRule>
  </conditionalFormatting>
  <conditionalFormatting sqref="F659">
    <cfRule type="cellIs" dxfId="2" priority="671" stopIfTrue="1" operator="lessThan">
      <formula>0</formula>
    </cfRule>
  </conditionalFormatting>
  <conditionalFormatting sqref="F660">
    <cfRule type="cellIs" dxfId="2" priority="670" stopIfTrue="1" operator="lessThan">
      <formula>0</formula>
    </cfRule>
  </conditionalFormatting>
  <conditionalFormatting sqref="F661">
    <cfRule type="cellIs" dxfId="2" priority="669" stopIfTrue="1" operator="lessThan">
      <formula>0</formula>
    </cfRule>
  </conditionalFormatting>
  <conditionalFormatting sqref="F662">
    <cfRule type="cellIs" dxfId="2" priority="668" stopIfTrue="1" operator="lessThan">
      <formula>0</formula>
    </cfRule>
  </conditionalFormatting>
  <conditionalFormatting sqref="F663">
    <cfRule type="cellIs" dxfId="2" priority="667" stopIfTrue="1" operator="lessThan">
      <formula>0</formula>
    </cfRule>
  </conditionalFormatting>
  <conditionalFormatting sqref="F664">
    <cfRule type="cellIs" dxfId="2" priority="666" stopIfTrue="1" operator="lessThan">
      <formula>0</formula>
    </cfRule>
  </conditionalFormatting>
  <conditionalFormatting sqref="F665">
    <cfRule type="cellIs" dxfId="2" priority="665" stopIfTrue="1" operator="lessThan">
      <formula>0</formula>
    </cfRule>
  </conditionalFormatting>
  <conditionalFormatting sqref="F666">
    <cfRule type="cellIs" dxfId="2" priority="664" stopIfTrue="1" operator="lessThan">
      <formula>0</formula>
    </cfRule>
  </conditionalFormatting>
  <conditionalFormatting sqref="F667">
    <cfRule type="cellIs" dxfId="2" priority="663" stopIfTrue="1" operator="lessThan">
      <formula>0</formula>
    </cfRule>
  </conditionalFormatting>
  <conditionalFormatting sqref="F668">
    <cfRule type="cellIs" dxfId="2" priority="662" stopIfTrue="1" operator="lessThan">
      <formula>0</formula>
    </cfRule>
  </conditionalFormatting>
  <conditionalFormatting sqref="F669">
    <cfRule type="cellIs" dxfId="2" priority="661" stopIfTrue="1" operator="lessThan">
      <formula>0</formula>
    </cfRule>
  </conditionalFormatting>
  <conditionalFormatting sqref="F670">
    <cfRule type="cellIs" dxfId="2" priority="660" stopIfTrue="1" operator="lessThan">
      <formula>0</formula>
    </cfRule>
  </conditionalFormatting>
  <conditionalFormatting sqref="F671">
    <cfRule type="cellIs" dxfId="2" priority="659" stopIfTrue="1" operator="lessThan">
      <formula>0</formula>
    </cfRule>
  </conditionalFormatting>
  <conditionalFormatting sqref="F672">
    <cfRule type="cellIs" dxfId="2" priority="658" stopIfTrue="1" operator="lessThan">
      <formula>0</formula>
    </cfRule>
  </conditionalFormatting>
  <conditionalFormatting sqref="F673">
    <cfRule type="cellIs" dxfId="2" priority="657" stopIfTrue="1" operator="lessThan">
      <formula>0</formula>
    </cfRule>
  </conditionalFormatting>
  <conditionalFormatting sqref="F674">
    <cfRule type="cellIs" dxfId="2" priority="656" stopIfTrue="1" operator="lessThan">
      <formula>0</formula>
    </cfRule>
  </conditionalFormatting>
  <conditionalFormatting sqref="F675">
    <cfRule type="cellIs" dxfId="2" priority="655" stopIfTrue="1" operator="lessThan">
      <formula>0</formula>
    </cfRule>
  </conditionalFormatting>
  <conditionalFormatting sqref="F676">
    <cfRule type="cellIs" dxfId="2" priority="654" stopIfTrue="1" operator="lessThan">
      <formula>0</formula>
    </cfRule>
  </conditionalFormatting>
  <conditionalFormatting sqref="F677">
    <cfRule type="cellIs" dxfId="2" priority="653" stopIfTrue="1" operator="lessThan">
      <formula>0</formula>
    </cfRule>
  </conditionalFormatting>
  <conditionalFormatting sqref="F678">
    <cfRule type="cellIs" dxfId="2" priority="652" stopIfTrue="1" operator="lessThan">
      <formula>0</formula>
    </cfRule>
  </conditionalFormatting>
  <conditionalFormatting sqref="F679">
    <cfRule type="cellIs" dxfId="2" priority="651" stopIfTrue="1" operator="lessThan">
      <formula>0</formula>
    </cfRule>
  </conditionalFormatting>
  <conditionalFormatting sqref="F680">
    <cfRule type="cellIs" dxfId="2" priority="650" stopIfTrue="1" operator="lessThan">
      <formula>0</formula>
    </cfRule>
  </conditionalFormatting>
  <conditionalFormatting sqref="F681">
    <cfRule type="cellIs" dxfId="2" priority="649" stopIfTrue="1" operator="lessThan">
      <formula>0</formula>
    </cfRule>
  </conditionalFormatting>
  <conditionalFormatting sqref="F682">
    <cfRule type="cellIs" dxfId="2" priority="648" stopIfTrue="1" operator="lessThan">
      <formula>0</formula>
    </cfRule>
  </conditionalFormatting>
  <conditionalFormatting sqref="F683">
    <cfRule type="cellIs" dxfId="2" priority="647" stopIfTrue="1" operator="lessThan">
      <formula>0</formula>
    </cfRule>
  </conditionalFormatting>
  <conditionalFormatting sqref="F684">
    <cfRule type="cellIs" dxfId="2" priority="646" stopIfTrue="1" operator="lessThan">
      <formula>0</formula>
    </cfRule>
  </conditionalFormatting>
  <conditionalFormatting sqref="F685">
    <cfRule type="cellIs" dxfId="2" priority="645" stopIfTrue="1" operator="lessThan">
      <formula>0</formula>
    </cfRule>
  </conditionalFormatting>
  <conditionalFormatting sqref="F686">
    <cfRule type="cellIs" dxfId="2" priority="644" stopIfTrue="1" operator="lessThan">
      <formula>0</formula>
    </cfRule>
  </conditionalFormatting>
  <conditionalFormatting sqref="F687">
    <cfRule type="cellIs" dxfId="2" priority="643" stopIfTrue="1" operator="lessThan">
      <formula>0</formula>
    </cfRule>
  </conditionalFormatting>
  <conditionalFormatting sqref="F688">
    <cfRule type="cellIs" dxfId="2" priority="642" stopIfTrue="1" operator="lessThan">
      <formula>0</formula>
    </cfRule>
  </conditionalFormatting>
  <conditionalFormatting sqref="F689">
    <cfRule type="cellIs" dxfId="2" priority="641" stopIfTrue="1" operator="lessThan">
      <formula>0</formula>
    </cfRule>
  </conditionalFormatting>
  <conditionalFormatting sqref="F690">
    <cfRule type="cellIs" dxfId="2" priority="640" stopIfTrue="1" operator="lessThan">
      <formula>0</formula>
    </cfRule>
  </conditionalFormatting>
  <conditionalFormatting sqref="F691">
    <cfRule type="cellIs" dxfId="2" priority="639" stopIfTrue="1" operator="lessThan">
      <formula>0</formula>
    </cfRule>
  </conditionalFormatting>
  <conditionalFormatting sqref="F692">
    <cfRule type="cellIs" dxfId="2" priority="638" stopIfTrue="1" operator="lessThan">
      <formula>0</formula>
    </cfRule>
  </conditionalFormatting>
  <conditionalFormatting sqref="F693">
    <cfRule type="cellIs" dxfId="2" priority="637" stopIfTrue="1" operator="lessThan">
      <formula>0</formula>
    </cfRule>
  </conditionalFormatting>
  <conditionalFormatting sqref="F694">
    <cfRule type="cellIs" dxfId="2" priority="636" stopIfTrue="1" operator="lessThan">
      <formula>0</formula>
    </cfRule>
  </conditionalFormatting>
  <conditionalFormatting sqref="F695">
    <cfRule type="cellIs" dxfId="2" priority="635" stopIfTrue="1" operator="lessThan">
      <formula>0</formula>
    </cfRule>
  </conditionalFormatting>
  <conditionalFormatting sqref="F696">
    <cfRule type="cellIs" dxfId="2" priority="634" stopIfTrue="1" operator="lessThan">
      <formula>0</formula>
    </cfRule>
  </conditionalFormatting>
  <conditionalFormatting sqref="F697">
    <cfRule type="cellIs" dxfId="2" priority="633" stopIfTrue="1" operator="lessThan">
      <formula>0</formula>
    </cfRule>
  </conditionalFormatting>
  <conditionalFormatting sqref="F698">
    <cfRule type="cellIs" dxfId="2" priority="632" stopIfTrue="1" operator="lessThan">
      <formula>0</formula>
    </cfRule>
  </conditionalFormatting>
  <conditionalFormatting sqref="F699">
    <cfRule type="cellIs" dxfId="2" priority="631" stopIfTrue="1" operator="lessThan">
      <formula>0</formula>
    </cfRule>
  </conditionalFormatting>
  <conditionalFormatting sqref="F700">
    <cfRule type="cellIs" dxfId="2" priority="630" stopIfTrue="1" operator="lessThan">
      <formula>0</formula>
    </cfRule>
  </conditionalFormatting>
  <conditionalFormatting sqref="F701">
    <cfRule type="cellIs" dxfId="2" priority="629" stopIfTrue="1" operator="lessThan">
      <formula>0</formula>
    </cfRule>
  </conditionalFormatting>
  <conditionalFormatting sqref="F702">
    <cfRule type="cellIs" dxfId="2" priority="628" stopIfTrue="1" operator="lessThan">
      <formula>0</formula>
    </cfRule>
  </conditionalFormatting>
  <conditionalFormatting sqref="F703">
    <cfRule type="cellIs" dxfId="2" priority="627" stopIfTrue="1" operator="lessThan">
      <formula>0</formula>
    </cfRule>
  </conditionalFormatting>
  <conditionalFormatting sqref="F704">
    <cfRule type="cellIs" dxfId="2" priority="626" stopIfTrue="1" operator="lessThan">
      <formula>0</formula>
    </cfRule>
  </conditionalFormatting>
  <conditionalFormatting sqref="F705">
    <cfRule type="cellIs" dxfId="2" priority="625" stopIfTrue="1" operator="lessThan">
      <formula>0</formula>
    </cfRule>
  </conditionalFormatting>
  <conditionalFormatting sqref="F706">
    <cfRule type="cellIs" dxfId="2" priority="624" stopIfTrue="1" operator="lessThan">
      <formula>0</formula>
    </cfRule>
  </conditionalFormatting>
  <conditionalFormatting sqref="F707">
    <cfRule type="cellIs" dxfId="2" priority="623" stopIfTrue="1" operator="lessThan">
      <formula>0</formula>
    </cfRule>
  </conditionalFormatting>
  <conditionalFormatting sqref="F708">
    <cfRule type="cellIs" dxfId="2" priority="622" stopIfTrue="1" operator="lessThan">
      <formula>0</formula>
    </cfRule>
  </conditionalFormatting>
  <conditionalFormatting sqref="F709">
    <cfRule type="cellIs" dxfId="2" priority="621" stopIfTrue="1" operator="lessThan">
      <formula>0</formula>
    </cfRule>
  </conditionalFormatting>
  <conditionalFormatting sqref="F710">
    <cfRule type="cellIs" dxfId="2" priority="620" stopIfTrue="1" operator="lessThan">
      <formula>0</formula>
    </cfRule>
  </conditionalFormatting>
  <conditionalFormatting sqref="F711">
    <cfRule type="cellIs" dxfId="2" priority="619" stopIfTrue="1" operator="lessThan">
      <formula>0</formula>
    </cfRule>
  </conditionalFormatting>
  <conditionalFormatting sqref="F712">
    <cfRule type="cellIs" dxfId="2" priority="618" stopIfTrue="1" operator="lessThan">
      <formula>0</formula>
    </cfRule>
  </conditionalFormatting>
  <conditionalFormatting sqref="F713">
    <cfRule type="cellIs" dxfId="2" priority="617" stopIfTrue="1" operator="lessThan">
      <formula>0</formula>
    </cfRule>
  </conditionalFormatting>
  <conditionalFormatting sqref="F714">
    <cfRule type="cellIs" dxfId="2" priority="616" stopIfTrue="1" operator="lessThan">
      <formula>0</formula>
    </cfRule>
  </conditionalFormatting>
  <conditionalFormatting sqref="F715">
    <cfRule type="cellIs" dxfId="2" priority="615" stopIfTrue="1" operator="lessThan">
      <formula>0</formula>
    </cfRule>
  </conditionalFormatting>
  <conditionalFormatting sqref="F716">
    <cfRule type="cellIs" dxfId="2" priority="614" stopIfTrue="1" operator="lessThan">
      <formula>0</formula>
    </cfRule>
  </conditionalFormatting>
  <conditionalFormatting sqref="F717">
    <cfRule type="cellIs" dxfId="2" priority="613" stopIfTrue="1" operator="lessThan">
      <formula>0</formula>
    </cfRule>
  </conditionalFormatting>
  <conditionalFormatting sqref="F718">
    <cfRule type="cellIs" dxfId="2" priority="612" stopIfTrue="1" operator="lessThan">
      <formula>0</formula>
    </cfRule>
  </conditionalFormatting>
  <conditionalFormatting sqref="F719">
    <cfRule type="cellIs" dxfId="2" priority="611" stopIfTrue="1" operator="lessThan">
      <formula>0</formula>
    </cfRule>
  </conditionalFormatting>
  <conditionalFormatting sqref="F720">
    <cfRule type="cellIs" dxfId="2" priority="610" stopIfTrue="1" operator="lessThan">
      <formula>0</formula>
    </cfRule>
  </conditionalFormatting>
  <conditionalFormatting sqref="F721">
    <cfRule type="cellIs" dxfId="2" priority="609" stopIfTrue="1" operator="lessThan">
      <formula>0</formula>
    </cfRule>
  </conditionalFormatting>
  <conditionalFormatting sqref="F722">
    <cfRule type="cellIs" dxfId="2" priority="608" stopIfTrue="1" operator="lessThan">
      <formula>0</formula>
    </cfRule>
  </conditionalFormatting>
  <conditionalFormatting sqref="F723">
    <cfRule type="cellIs" dxfId="2" priority="607" stopIfTrue="1" operator="lessThan">
      <formula>0</formula>
    </cfRule>
  </conditionalFormatting>
  <conditionalFormatting sqref="F724">
    <cfRule type="cellIs" dxfId="2" priority="606" stopIfTrue="1" operator="lessThan">
      <formula>0</formula>
    </cfRule>
  </conditionalFormatting>
  <conditionalFormatting sqref="F725">
    <cfRule type="cellIs" dxfId="2" priority="605" stopIfTrue="1" operator="lessThan">
      <formula>0</formula>
    </cfRule>
  </conditionalFormatting>
  <conditionalFormatting sqref="F726">
    <cfRule type="cellIs" dxfId="2" priority="604" stopIfTrue="1" operator="lessThan">
      <formula>0</formula>
    </cfRule>
  </conditionalFormatting>
  <conditionalFormatting sqref="F727">
    <cfRule type="cellIs" dxfId="2" priority="603" stopIfTrue="1" operator="lessThan">
      <formula>0</formula>
    </cfRule>
  </conditionalFormatting>
  <conditionalFormatting sqref="F728">
    <cfRule type="cellIs" dxfId="2" priority="602" stopIfTrue="1" operator="lessThan">
      <formula>0</formula>
    </cfRule>
  </conditionalFormatting>
  <conditionalFormatting sqref="F729">
    <cfRule type="cellIs" dxfId="2" priority="601" stopIfTrue="1" operator="lessThan">
      <formula>0</formula>
    </cfRule>
  </conditionalFormatting>
  <conditionalFormatting sqref="F730">
    <cfRule type="cellIs" dxfId="2" priority="600" stopIfTrue="1" operator="lessThan">
      <formula>0</formula>
    </cfRule>
  </conditionalFormatting>
  <conditionalFormatting sqref="F731">
    <cfRule type="cellIs" dxfId="2" priority="599" stopIfTrue="1" operator="lessThan">
      <formula>0</formula>
    </cfRule>
  </conditionalFormatting>
  <conditionalFormatting sqref="F732">
    <cfRule type="cellIs" dxfId="2" priority="598" stopIfTrue="1" operator="lessThan">
      <formula>0</formula>
    </cfRule>
  </conditionalFormatting>
  <conditionalFormatting sqref="F733">
    <cfRule type="cellIs" dxfId="2" priority="597" stopIfTrue="1" operator="lessThan">
      <formula>0</formula>
    </cfRule>
  </conditionalFormatting>
  <conditionalFormatting sqref="F734">
    <cfRule type="cellIs" dxfId="2" priority="596" stopIfTrue="1" operator="lessThan">
      <formula>0</formula>
    </cfRule>
  </conditionalFormatting>
  <conditionalFormatting sqref="F735">
    <cfRule type="cellIs" dxfId="2" priority="595" stopIfTrue="1" operator="lessThan">
      <formula>0</formula>
    </cfRule>
  </conditionalFormatting>
  <conditionalFormatting sqref="F736">
    <cfRule type="cellIs" dxfId="2" priority="594" stopIfTrue="1" operator="lessThan">
      <formula>0</formula>
    </cfRule>
  </conditionalFormatting>
  <conditionalFormatting sqref="F737">
    <cfRule type="cellIs" dxfId="2" priority="593" stopIfTrue="1" operator="lessThan">
      <formula>0</formula>
    </cfRule>
  </conditionalFormatting>
  <conditionalFormatting sqref="F738">
    <cfRule type="cellIs" dxfId="2" priority="592" stopIfTrue="1" operator="lessThan">
      <formula>0</formula>
    </cfRule>
  </conditionalFormatting>
  <conditionalFormatting sqref="F739">
    <cfRule type="cellIs" dxfId="2" priority="591" stopIfTrue="1" operator="lessThan">
      <formula>0</formula>
    </cfRule>
  </conditionalFormatting>
  <conditionalFormatting sqref="F740">
    <cfRule type="cellIs" dxfId="2" priority="590" stopIfTrue="1" operator="lessThan">
      <formula>0</formula>
    </cfRule>
  </conditionalFormatting>
  <conditionalFormatting sqref="F741">
    <cfRule type="cellIs" dxfId="2" priority="589" stopIfTrue="1" operator="lessThan">
      <formula>0</formula>
    </cfRule>
  </conditionalFormatting>
  <conditionalFormatting sqref="F742">
    <cfRule type="cellIs" dxfId="2" priority="588" stopIfTrue="1" operator="lessThan">
      <formula>0</formula>
    </cfRule>
  </conditionalFormatting>
  <conditionalFormatting sqref="F743">
    <cfRule type="cellIs" dxfId="2" priority="587" stopIfTrue="1" operator="lessThan">
      <formula>0</formula>
    </cfRule>
  </conditionalFormatting>
  <conditionalFormatting sqref="F744">
    <cfRule type="cellIs" dxfId="2" priority="586" stopIfTrue="1" operator="lessThan">
      <formula>0</formula>
    </cfRule>
  </conditionalFormatting>
  <conditionalFormatting sqref="F745">
    <cfRule type="cellIs" dxfId="2" priority="585" stopIfTrue="1" operator="lessThan">
      <formula>0</formula>
    </cfRule>
  </conditionalFormatting>
  <conditionalFormatting sqref="F746">
    <cfRule type="cellIs" dxfId="2" priority="584" stopIfTrue="1" operator="lessThan">
      <formula>0</formula>
    </cfRule>
  </conditionalFormatting>
  <conditionalFormatting sqref="F747">
    <cfRule type="cellIs" dxfId="2" priority="583" stopIfTrue="1" operator="lessThan">
      <formula>0</formula>
    </cfRule>
  </conditionalFormatting>
  <conditionalFormatting sqref="F748">
    <cfRule type="cellIs" dxfId="2" priority="582" stopIfTrue="1" operator="lessThan">
      <formula>0</formula>
    </cfRule>
  </conditionalFormatting>
  <conditionalFormatting sqref="F749">
    <cfRule type="cellIs" dxfId="2" priority="581" stopIfTrue="1" operator="lessThan">
      <formula>0</formula>
    </cfRule>
  </conditionalFormatting>
  <conditionalFormatting sqref="F750">
    <cfRule type="cellIs" dxfId="2" priority="580" stopIfTrue="1" operator="lessThan">
      <formula>0</formula>
    </cfRule>
  </conditionalFormatting>
  <conditionalFormatting sqref="F751">
    <cfRule type="cellIs" dxfId="2" priority="579" stopIfTrue="1" operator="lessThan">
      <formula>0</formula>
    </cfRule>
  </conditionalFormatting>
  <conditionalFormatting sqref="F752">
    <cfRule type="cellIs" dxfId="2" priority="578" stopIfTrue="1" operator="lessThan">
      <formula>0</formula>
    </cfRule>
  </conditionalFormatting>
  <conditionalFormatting sqref="F753">
    <cfRule type="cellIs" dxfId="2" priority="577" stopIfTrue="1" operator="lessThan">
      <formula>0</formula>
    </cfRule>
  </conditionalFormatting>
  <conditionalFormatting sqref="F754">
    <cfRule type="cellIs" dxfId="2" priority="576" stopIfTrue="1" operator="lessThan">
      <formula>0</formula>
    </cfRule>
  </conditionalFormatting>
  <conditionalFormatting sqref="F755">
    <cfRule type="cellIs" dxfId="2" priority="575" stopIfTrue="1" operator="lessThan">
      <formula>0</formula>
    </cfRule>
  </conditionalFormatting>
  <conditionalFormatting sqref="F756">
    <cfRule type="cellIs" dxfId="2" priority="574" stopIfTrue="1" operator="lessThan">
      <formula>0</formula>
    </cfRule>
  </conditionalFormatting>
  <conditionalFormatting sqref="F757">
    <cfRule type="cellIs" dxfId="2" priority="573" stopIfTrue="1" operator="lessThan">
      <formula>0</formula>
    </cfRule>
  </conditionalFormatting>
  <conditionalFormatting sqref="F758">
    <cfRule type="cellIs" dxfId="2" priority="572" stopIfTrue="1" operator="lessThan">
      <formula>0</formula>
    </cfRule>
  </conditionalFormatting>
  <conditionalFormatting sqref="F759">
    <cfRule type="cellIs" dxfId="2" priority="571" stopIfTrue="1" operator="lessThan">
      <formula>0</formula>
    </cfRule>
  </conditionalFormatting>
  <conditionalFormatting sqref="F760">
    <cfRule type="cellIs" dxfId="2" priority="570" stopIfTrue="1" operator="lessThan">
      <formula>0</formula>
    </cfRule>
  </conditionalFormatting>
  <conditionalFormatting sqref="F761">
    <cfRule type="cellIs" dxfId="2" priority="569" stopIfTrue="1" operator="lessThan">
      <formula>0</formula>
    </cfRule>
  </conditionalFormatting>
  <conditionalFormatting sqref="F762">
    <cfRule type="cellIs" dxfId="2" priority="568" stopIfTrue="1" operator="lessThan">
      <formula>0</formula>
    </cfRule>
  </conditionalFormatting>
  <conditionalFormatting sqref="F763">
    <cfRule type="cellIs" dxfId="2" priority="567" stopIfTrue="1" operator="lessThan">
      <formula>0</formula>
    </cfRule>
  </conditionalFormatting>
  <conditionalFormatting sqref="F764">
    <cfRule type="cellIs" dxfId="2" priority="566" stopIfTrue="1" operator="lessThan">
      <formula>0</formula>
    </cfRule>
  </conditionalFormatting>
  <conditionalFormatting sqref="F765">
    <cfRule type="cellIs" dxfId="2" priority="565" stopIfTrue="1" operator="lessThan">
      <formula>0</formula>
    </cfRule>
  </conditionalFormatting>
  <conditionalFormatting sqref="F766">
    <cfRule type="cellIs" dxfId="2" priority="564" stopIfTrue="1" operator="lessThan">
      <formula>0</formula>
    </cfRule>
  </conditionalFormatting>
  <conditionalFormatting sqref="F767">
    <cfRule type="cellIs" dxfId="2" priority="563" stopIfTrue="1" operator="lessThan">
      <formula>0</formula>
    </cfRule>
  </conditionalFormatting>
  <conditionalFormatting sqref="F768">
    <cfRule type="cellIs" dxfId="2" priority="562" stopIfTrue="1" operator="lessThan">
      <formula>0</formula>
    </cfRule>
  </conditionalFormatting>
  <conditionalFormatting sqref="F769">
    <cfRule type="cellIs" dxfId="2" priority="561" stopIfTrue="1" operator="lessThan">
      <formula>0</formula>
    </cfRule>
  </conditionalFormatting>
  <conditionalFormatting sqref="F770">
    <cfRule type="cellIs" dxfId="2" priority="560" stopIfTrue="1" operator="lessThan">
      <formula>0</formula>
    </cfRule>
  </conditionalFormatting>
  <conditionalFormatting sqref="F771">
    <cfRule type="cellIs" dxfId="2" priority="559" stopIfTrue="1" operator="lessThan">
      <formula>0</formula>
    </cfRule>
  </conditionalFormatting>
  <conditionalFormatting sqref="F772">
    <cfRule type="cellIs" dxfId="2" priority="558" stopIfTrue="1" operator="lessThan">
      <formula>0</formula>
    </cfRule>
  </conditionalFormatting>
  <conditionalFormatting sqref="F773">
    <cfRule type="cellIs" dxfId="2" priority="557" stopIfTrue="1" operator="lessThan">
      <formula>0</formula>
    </cfRule>
  </conditionalFormatting>
  <conditionalFormatting sqref="F774">
    <cfRule type="cellIs" dxfId="2" priority="556" stopIfTrue="1" operator="lessThan">
      <formula>0</formula>
    </cfRule>
  </conditionalFormatting>
  <conditionalFormatting sqref="F775">
    <cfRule type="cellIs" dxfId="2" priority="555" stopIfTrue="1" operator="lessThan">
      <formula>0</formula>
    </cfRule>
  </conditionalFormatting>
  <conditionalFormatting sqref="F776">
    <cfRule type="cellIs" dxfId="2" priority="554" stopIfTrue="1" operator="lessThan">
      <formula>0</formula>
    </cfRule>
  </conditionalFormatting>
  <conditionalFormatting sqref="F777">
    <cfRule type="cellIs" dxfId="2" priority="553" stopIfTrue="1" operator="lessThan">
      <formula>0</formula>
    </cfRule>
  </conditionalFormatting>
  <conditionalFormatting sqref="F778">
    <cfRule type="cellIs" dxfId="2" priority="552" stopIfTrue="1" operator="lessThan">
      <formula>0</formula>
    </cfRule>
  </conditionalFormatting>
  <conditionalFormatting sqref="F779">
    <cfRule type="cellIs" dxfId="2" priority="551" stopIfTrue="1" operator="lessThan">
      <formula>0</formula>
    </cfRule>
  </conditionalFormatting>
  <conditionalFormatting sqref="F780">
    <cfRule type="cellIs" dxfId="2" priority="550" stopIfTrue="1" operator="lessThan">
      <formula>0</formula>
    </cfRule>
  </conditionalFormatting>
  <conditionalFormatting sqref="F781">
    <cfRule type="cellIs" dxfId="2" priority="549" stopIfTrue="1" operator="lessThan">
      <formula>0</formula>
    </cfRule>
  </conditionalFormatting>
  <conditionalFormatting sqref="F782">
    <cfRule type="cellIs" dxfId="2" priority="548" stopIfTrue="1" operator="lessThan">
      <formula>0</formula>
    </cfRule>
  </conditionalFormatting>
  <conditionalFormatting sqref="F783">
    <cfRule type="cellIs" dxfId="2" priority="547" stopIfTrue="1" operator="lessThan">
      <formula>0</formula>
    </cfRule>
  </conditionalFormatting>
  <conditionalFormatting sqref="F784">
    <cfRule type="cellIs" dxfId="2" priority="546" stopIfTrue="1" operator="lessThan">
      <formula>0</formula>
    </cfRule>
  </conditionalFormatting>
  <conditionalFormatting sqref="F785">
    <cfRule type="cellIs" dxfId="2" priority="545" stopIfTrue="1" operator="lessThan">
      <formula>0</formula>
    </cfRule>
  </conditionalFormatting>
  <conditionalFormatting sqref="F786">
    <cfRule type="cellIs" dxfId="2" priority="544" stopIfTrue="1" operator="lessThan">
      <formula>0</formula>
    </cfRule>
  </conditionalFormatting>
  <conditionalFormatting sqref="F787">
    <cfRule type="cellIs" dxfId="2" priority="543" stopIfTrue="1" operator="lessThan">
      <formula>0</formula>
    </cfRule>
  </conditionalFormatting>
  <conditionalFormatting sqref="F788">
    <cfRule type="cellIs" dxfId="2" priority="542" stopIfTrue="1" operator="lessThan">
      <formula>0</formula>
    </cfRule>
  </conditionalFormatting>
  <conditionalFormatting sqref="F789">
    <cfRule type="cellIs" dxfId="2" priority="541" stopIfTrue="1" operator="lessThan">
      <formula>0</formula>
    </cfRule>
  </conditionalFormatting>
  <conditionalFormatting sqref="F790">
    <cfRule type="cellIs" dxfId="2" priority="540" stopIfTrue="1" operator="lessThan">
      <formula>0</formula>
    </cfRule>
  </conditionalFormatting>
  <conditionalFormatting sqref="F791">
    <cfRule type="cellIs" dxfId="2" priority="539" stopIfTrue="1" operator="lessThan">
      <formula>0</formula>
    </cfRule>
  </conditionalFormatting>
  <conditionalFormatting sqref="F792">
    <cfRule type="cellIs" dxfId="2" priority="538" stopIfTrue="1" operator="lessThan">
      <formula>0</formula>
    </cfRule>
  </conditionalFormatting>
  <conditionalFormatting sqref="F793">
    <cfRule type="cellIs" dxfId="2" priority="537" stopIfTrue="1" operator="lessThan">
      <formula>0</formula>
    </cfRule>
  </conditionalFormatting>
  <conditionalFormatting sqref="F794">
    <cfRule type="cellIs" dxfId="2" priority="536" stopIfTrue="1" operator="lessThan">
      <formula>0</formula>
    </cfRule>
  </conditionalFormatting>
  <conditionalFormatting sqref="F795">
    <cfRule type="cellIs" dxfId="2" priority="535" stopIfTrue="1" operator="lessThan">
      <formula>0</formula>
    </cfRule>
  </conditionalFormatting>
  <conditionalFormatting sqref="F796">
    <cfRule type="cellIs" dxfId="2" priority="534" stopIfTrue="1" operator="lessThan">
      <formula>0</formula>
    </cfRule>
  </conditionalFormatting>
  <conditionalFormatting sqref="F797">
    <cfRule type="cellIs" dxfId="2" priority="533" stopIfTrue="1" operator="lessThan">
      <formula>0</formula>
    </cfRule>
  </conditionalFormatting>
  <conditionalFormatting sqref="F798">
    <cfRule type="cellIs" dxfId="2" priority="532" stopIfTrue="1" operator="lessThan">
      <formula>0</formula>
    </cfRule>
  </conditionalFormatting>
  <conditionalFormatting sqref="F799">
    <cfRule type="cellIs" dxfId="2" priority="531" stopIfTrue="1" operator="lessThan">
      <formula>0</formula>
    </cfRule>
  </conditionalFormatting>
  <conditionalFormatting sqref="F800">
    <cfRule type="cellIs" dxfId="2" priority="530" stopIfTrue="1" operator="lessThan">
      <formula>0</formula>
    </cfRule>
  </conditionalFormatting>
  <conditionalFormatting sqref="F801">
    <cfRule type="cellIs" dxfId="2" priority="529" stopIfTrue="1" operator="lessThan">
      <formula>0</formula>
    </cfRule>
  </conditionalFormatting>
  <conditionalFormatting sqref="F802">
    <cfRule type="cellIs" dxfId="2" priority="528" stopIfTrue="1" operator="lessThan">
      <formula>0</formula>
    </cfRule>
  </conditionalFormatting>
  <conditionalFormatting sqref="F803">
    <cfRule type="cellIs" dxfId="2" priority="527" stopIfTrue="1" operator="lessThan">
      <formula>0</formula>
    </cfRule>
  </conditionalFormatting>
  <conditionalFormatting sqref="F804">
    <cfRule type="cellIs" dxfId="2" priority="526" stopIfTrue="1" operator="lessThan">
      <formula>0</formula>
    </cfRule>
  </conditionalFormatting>
  <conditionalFormatting sqref="F805">
    <cfRule type="cellIs" dxfId="2" priority="525" stopIfTrue="1" operator="lessThan">
      <formula>0</formula>
    </cfRule>
  </conditionalFormatting>
  <conditionalFormatting sqref="F806">
    <cfRule type="cellIs" dxfId="2" priority="524" stopIfTrue="1" operator="lessThan">
      <formula>0</formula>
    </cfRule>
  </conditionalFormatting>
  <conditionalFormatting sqref="F807">
    <cfRule type="cellIs" dxfId="2" priority="523" stopIfTrue="1" operator="lessThan">
      <formula>0</formula>
    </cfRule>
  </conditionalFormatting>
  <conditionalFormatting sqref="F808">
    <cfRule type="cellIs" dxfId="2" priority="522" stopIfTrue="1" operator="lessThan">
      <formula>0</formula>
    </cfRule>
  </conditionalFormatting>
  <conditionalFormatting sqref="F809">
    <cfRule type="cellIs" dxfId="2" priority="521" stopIfTrue="1" operator="lessThan">
      <formula>0</formula>
    </cfRule>
  </conditionalFormatting>
  <conditionalFormatting sqref="F810">
    <cfRule type="cellIs" dxfId="2" priority="520" stopIfTrue="1" operator="lessThan">
      <formula>0</formula>
    </cfRule>
  </conditionalFormatting>
  <conditionalFormatting sqref="F811">
    <cfRule type="cellIs" dxfId="2" priority="519" stopIfTrue="1" operator="lessThan">
      <formula>0</formula>
    </cfRule>
  </conditionalFormatting>
  <conditionalFormatting sqref="F812">
    <cfRule type="cellIs" dxfId="2" priority="518" stopIfTrue="1" operator="lessThan">
      <formula>0</formula>
    </cfRule>
  </conditionalFormatting>
  <conditionalFormatting sqref="F813">
    <cfRule type="cellIs" dxfId="2" priority="517" stopIfTrue="1" operator="lessThan">
      <formula>0</formula>
    </cfRule>
  </conditionalFormatting>
  <conditionalFormatting sqref="F814">
    <cfRule type="cellIs" dxfId="2" priority="516" stopIfTrue="1" operator="lessThan">
      <formula>0</formula>
    </cfRule>
  </conditionalFormatting>
  <conditionalFormatting sqref="F815">
    <cfRule type="cellIs" dxfId="2" priority="515" stopIfTrue="1" operator="lessThan">
      <formula>0</formula>
    </cfRule>
  </conditionalFormatting>
  <conditionalFormatting sqref="F816">
    <cfRule type="cellIs" dxfId="2" priority="514" stopIfTrue="1" operator="lessThan">
      <formula>0</formula>
    </cfRule>
  </conditionalFormatting>
  <conditionalFormatting sqref="F817">
    <cfRule type="cellIs" dxfId="2" priority="513" stopIfTrue="1" operator="lessThan">
      <formula>0</formula>
    </cfRule>
  </conditionalFormatting>
  <conditionalFormatting sqref="F818">
    <cfRule type="cellIs" dxfId="2" priority="512" stopIfTrue="1" operator="lessThan">
      <formula>0</formula>
    </cfRule>
  </conditionalFormatting>
  <conditionalFormatting sqref="F819">
    <cfRule type="cellIs" dxfId="2" priority="511" stopIfTrue="1" operator="lessThan">
      <formula>0</formula>
    </cfRule>
  </conditionalFormatting>
  <conditionalFormatting sqref="F820">
    <cfRule type="cellIs" dxfId="2" priority="510" stopIfTrue="1" operator="lessThan">
      <formula>0</formula>
    </cfRule>
  </conditionalFormatting>
  <conditionalFormatting sqref="F821">
    <cfRule type="cellIs" dxfId="2" priority="509" stopIfTrue="1" operator="lessThan">
      <formula>0</formula>
    </cfRule>
  </conditionalFormatting>
  <conditionalFormatting sqref="F822">
    <cfRule type="cellIs" dxfId="2" priority="508" stopIfTrue="1" operator="lessThan">
      <formula>0</formula>
    </cfRule>
  </conditionalFormatting>
  <conditionalFormatting sqref="F823">
    <cfRule type="cellIs" dxfId="2" priority="507" stopIfTrue="1" operator="lessThan">
      <formula>0</formula>
    </cfRule>
  </conditionalFormatting>
  <conditionalFormatting sqref="F824">
    <cfRule type="cellIs" dxfId="2" priority="506" stopIfTrue="1" operator="lessThan">
      <formula>0</formula>
    </cfRule>
  </conditionalFormatting>
  <conditionalFormatting sqref="F825">
    <cfRule type="cellIs" dxfId="2" priority="505" stopIfTrue="1" operator="lessThan">
      <formula>0</formula>
    </cfRule>
  </conditionalFormatting>
  <conditionalFormatting sqref="F826">
    <cfRule type="cellIs" dxfId="2" priority="504" stopIfTrue="1" operator="lessThan">
      <formula>0</formula>
    </cfRule>
  </conditionalFormatting>
  <conditionalFormatting sqref="F827">
    <cfRule type="cellIs" dxfId="2" priority="503" stopIfTrue="1" operator="lessThan">
      <formula>0</formula>
    </cfRule>
  </conditionalFormatting>
  <conditionalFormatting sqref="F828">
    <cfRule type="cellIs" dxfId="2" priority="502" stopIfTrue="1" operator="lessThan">
      <formula>0</formula>
    </cfRule>
  </conditionalFormatting>
  <conditionalFormatting sqref="F829">
    <cfRule type="cellIs" dxfId="2" priority="501" stopIfTrue="1" operator="lessThan">
      <formula>0</formula>
    </cfRule>
  </conditionalFormatting>
  <conditionalFormatting sqref="F830">
    <cfRule type="cellIs" dxfId="2" priority="500" stopIfTrue="1" operator="lessThan">
      <formula>0</formula>
    </cfRule>
  </conditionalFormatting>
  <conditionalFormatting sqref="F831">
    <cfRule type="cellIs" dxfId="2" priority="499" stopIfTrue="1" operator="lessThan">
      <formula>0</formula>
    </cfRule>
  </conditionalFormatting>
  <conditionalFormatting sqref="F832">
    <cfRule type="cellIs" dxfId="2" priority="498" stopIfTrue="1" operator="lessThan">
      <formula>0</formula>
    </cfRule>
  </conditionalFormatting>
  <conditionalFormatting sqref="F833">
    <cfRule type="cellIs" dxfId="2" priority="497" stopIfTrue="1" operator="lessThan">
      <formula>0</formula>
    </cfRule>
  </conditionalFormatting>
  <conditionalFormatting sqref="F834">
    <cfRule type="cellIs" dxfId="2" priority="496" stopIfTrue="1" operator="lessThan">
      <formula>0</formula>
    </cfRule>
  </conditionalFormatting>
  <conditionalFormatting sqref="F835">
    <cfRule type="cellIs" dxfId="2" priority="495" stopIfTrue="1" operator="lessThan">
      <formula>0</formula>
    </cfRule>
  </conditionalFormatting>
  <conditionalFormatting sqref="F836">
    <cfRule type="cellIs" dxfId="2" priority="494" stopIfTrue="1" operator="lessThan">
      <formula>0</formula>
    </cfRule>
  </conditionalFormatting>
  <conditionalFormatting sqref="F837">
    <cfRule type="cellIs" dxfId="2" priority="493" stopIfTrue="1" operator="lessThan">
      <formula>0</formula>
    </cfRule>
  </conditionalFormatting>
  <conditionalFormatting sqref="F838">
    <cfRule type="cellIs" dxfId="2" priority="492" stopIfTrue="1" operator="lessThan">
      <formula>0</formula>
    </cfRule>
  </conditionalFormatting>
  <conditionalFormatting sqref="F839">
    <cfRule type="cellIs" dxfId="2" priority="491" stopIfTrue="1" operator="lessThan">
      <formula>0</formula>
    </cfRule>
  </conditionalFormatting>
  <conditionalFormatting sqref="F840">
    <cfRule type="cellIs" dxfId="2" priority="490" stopIfTrue="1" operator="lessThan">
      <formula>0</formula>
    </cfRule>
  </conditionalFormatting>
  <conditionalFormatting sqref="F841">
    <cfRule type="cellIs" dxfId="2" priority="489" stopIfTrue="1" operator="lessThan">
      <formula>0</formula>
    </cfRule>
  </conditionalFormatting>
  <conditionalFormatting sqref="F842">
    <cfRule type="cellIs" dxfId="2" priority="488" stopIfTrue="1" operator="lessThan">
      <formula>0</formula>
    </cfRule>
  </conditionalFormatting>
  <conditionalFormatting sqref="F843">
    <cfRule type="cellIs" dxfId="2" priority="487" stopIfTrue="1" operator="lessThan">
      <formula>0</formula>
    </cfRule>
  </conditionalFormatting>
  <conditionalFormatting sqref="F844">
    <cfRule type="cellIs" dxfId="2" priority="486" stopIfTrue="1" operator="lessThan">
      <formula>0</formula>
    </cfRule>
  </conditionalFormatting>
  <conditionalFormatting sqref="F845">
    <cfRule type="cellIs" dxfId="2" priority="485" stopIfTrue="1" operator="lessThan">
      <formula>0</formula>
    </cfRule>
  </conditionalFormatting>
  <conditionalFormatting sqref="F846">
    <cfRule type="cellIs" dxfId="2" priority="484" stopIfTrue="1" operator="lessThan">
      <formula>0</formula>
    </cfRule>
  </conditionalFormatting>
  <conditionalFormatting sqref="F847">
    <cfRule type="cellIs" dxfId="2" priority="483" stopIfTrue="1" operator="lessThan">
      <formula>0</formula>
    </cfRule>
  </conditionalFormatting>
  <conditionalFormatting sqref="F848">
    <cfRule type="cellIs" dxfId="2" priority="482" stopIfTrue="1" operator="lessThan">
      <formula>0</formula>
    </cfRule>
  </conditionalFormatting>
  <conditionalFormatting sqref="F849">
    <cfRule type="cellIs" dxfId="2" priority="481" stopIfTrue="1" operator="lessThan">
      <formula>0</formula>
    </cfRule>
  </conditionalFormatting>
  <conditionalFormatting sqref="F850">
    <cfRule type="cellIs" dxfId="2" priority="480" stopIfTrue="1" operator="lessThan">
      <formula>0</formula>
    </cfRule>
  </conditionalFormatting>
  <conditionalFormatting sqref="F851">
    <cfRule type="cellIs" dxfId="2" priority="479" stopIfTrue="1" operator="lessThan">
      <formula>0</formula>
    </cfRule>
  </conditionalFormatting>
  <conditionalFormatting sqref="F852">
    <cfRule type="cellIs" dxfId="2" priority="478" stopIfTrue="1" operator="lessThan">
      <formula>0</formula>
    </cfRule>
  </conditionalFormatting>
  <conditionalFormatting sqref="F853">
    <cfRule type="cellIs" dxfId="2" priority="477" stopIfTrue="1" operator="lessThan">
      <formula>0</formula>
    </cfRule>
  </conditionalFormatting>
  <conditionalFormatting sqref="F854">
    <cfRule type="cellIs" dxfId="2" priority="476" stopIfTrue="1" operator="lessThan">
      <formula>0</formula>
    </cfRule>
  </conditionalFormatting>
  <conditionalFormatting sqref="F855">
    <cfRule type="cellIs" dxfId="2" priority="475" stopIfTrue="1" operator="lessThan">
      <formula>0</formula>
    </cfRule>
  </conditionalFormatting>
  <conditionalFormatting sqref="F856">
    <cfRule type="cellIs" dxfId="2" priority="474" stopIfTrue="1" operator="lessThan">
      <formula>0</formula>
    </cfRule>
  </conditionalFormatting>
  <conditionalFormatting sqref="F857">
    <cfRule type="cellIs" dxfId="2" priority="473" stopIfTrue="1" operator="lessThan">
      <formula>0</formula>
    </cfRule>
  </conditionalFormatting>
  <conditionalFormatting sqref="F858">
    <cfRule type="cellIs" dxfId="2" priority="472" stopIfTrue="1" operator="lessThan">
      <formula>0</formula>
    </cfRule>
  </conditionalFormatting>
  <conditionalFormatting sqref="F859">
    <cfRule type="cellIs" dxfId="2" priority="471" stopIfTrue="1" operator="lessThan">
      <formula>0</formula>
    </cfRule>
  </conditionalFormatting>
  <conditionalFormatting sqref="F860">
    <cfRule type="cellIs" dxfId="2" priority="470" stopIfTrue="1" operator="lessThan">
      <formula>0</formula>
    </cfRule>
  </conditionalFormatting>
  <conditionalFormatting sqref="F861">
    <cfRule type="cellIs" dxfId="2" priority="469" stopIfTrue="1" operator="lessThan">
      <formula>0</formula>
    </cfRule>
  </conditionalFormatting>
  <conditionalFormatting sqref="F862">
    <cfRule type="cellIs" dxfId="2" priority="468" stopIfTrue="1" operator="lessThan">
      <formula>0</formula>
    </cfRule>
  </conditionalFormatting>
  <conditionalFormatting sqref="F863">
    <cfRule type="cellIs" dxfId="2" priority="467" stopIfTrue="1" operator="lessThan">
      <formula>0</formula>
    </cfRule>
  </conditionalFormatting>
  <conditionalFormatting sqref="F864">
    <cfRule type="cellIs" dxfId="2" priority="466" stopIfTrue="1" operator="lessThan">
      <formula>0</formula>
    </cfRule>
  </conditionalFormatting>
  <conditionalFormatting sqref="F865">
    <cfRule type="cellIs" dxfId="2" priority="465" stopIfTrue="1" operator="lessThan">
      <formula>0</formula>
    </cfRule>
  </conditionalFormatting>
  <conditionalFormatting sqref="F866">
    <cfRule type="cellIs" dxfId="2" priority="464" stopIfTrue="1" operator="lessThan">
      <formula>0</formula>
    </cfRule>
  </conditionalFormatting>
  <conditionalFormatting sqref="F867">
    <cfRule type="cellIs" dxfId="2" priority="463" stopIfTrue="1" operator="lessThan">
      <formula>0</formula>
    </cfRule>
  </conditionalFormatting>
  <conditionalFormatting sqref="F868">
    <cfRule type="cellIs" dxfId="2" priority="462" stopIfTrue="1" operator="lessThan">
      <formula>0</formula>
    </cfRule>
  </conditionalFormatting>
  <conditionalFormatting sqref="F869">
    <cfRule type="cellIs" dxfId="2" priority="461" stopIfTrue="1" operator="lessThan">
      <formula>0</formula>
    </cfRule>
  </conditionalFormatting>
  <conditionalFormatting sqref="F870">
    <cfRule type="cellIs" dxfId="2" priority="460" stopIfTrue="1" operator="lessThan">
      <formula>0</formula>
    </cfRule>
  </conditionalFormatting>
  <conditionalFormatting sqref="F871">
    <cfRule type="cellIs" dxfId="2" priority="459" stopIfTrue="1" operator="lessThan">
      <formula>0</formula>
    </cfRule>
  </conditionalFormatting>
  <conditionalFormatting sqref="F872">
    <cfRule type="cellIs" dxfId="2" priority="458" stopIfTrue="1" operator="lessThan">
      <formula>0</formula>
    </cfRule>
  </conditionalFormatting>
  <conditionalFormatting sqref="F873">
    <cfRule type="cellIs" dxfId="2" priority="457" stopIfTrue="1" operator="lessThan">
      <formula>0</formula>
    </cfRule>
  </conditionalFormatting>
  <conditionalFormatting sqref="F874">
    <cfRule type="cellIs" dxfId="2" priority="456" stopIfTrue="1" operator="lessThan">
      <formula>0</formula>
    </cfRule>
  </conditionalFormatting>
  <conditionalFormatting sqref="F875">
    <cfRule type="cellIs" dxfId="2" priority="455" stopIfTrue="1" operator="lessThan">
      <formula>0</formula>
    </cfRule>
  </conditionalFormatting>
  <conditionalFormatting sqref="F876">
    <cfRule type="cellIs" dxfId="2" priority="454" stopIfTrue="1" operator="lessThan">
      <formula>0</formula>
    </cfRule>
  </conditionalFormatting>
  <conditionalFormatting sqref="F877">
    <cfRule type="cellIs" dxfId="2" priority="453" stopIfTrue="1" operator="lessThan">
      <formula>0</formula>
    </cfRule>
  </conditionalFormatting>
  <conditionalFormatting sqref="F878">
    <cfRule type="cellIs" dxfId="2" priority="452" stopIfTrue="1" operator="lessThan">
      <formula>0</formula>
    </cfRule>
  </conditionalFormatting>
  <conditionalFormatting sqref="F879">
    <cfRule type="cellIs" dxfId="2" priority="451" stopIfTrue="1" operator="lessThan">
      <formula>0</formula>
    </cfRule>
  </conditionalFormatting>
  <conditionalFormatting sqref="F880">
    <cfRule type="cellIs" dxfId="2" priority="450" stopIfTrue="1" operator="lessThan">
      <formula>0</formula>
    </cfRule>
  </conditionalFormatting>
  <conditionalFormatting sqref="F881">
    <cfRule type="cellIs" dxfId="2" priority="449" stopIfTrue="1" operator="lessThan">
      <formula>0</formula>
    </cfRule>
  </conditionalFormatting>
  <conditionalFormatting sqref="F882">
    <cfRule type="cellIs" dxfId="2" priority="448" stopIfTrue="1" operator="lessThan">
      <formula>0</formula>
    </cfRule>
  </conditionalFormatting>
  <conditionalFormatting sqref="F883">
    <cfRule type="cellIs" dxfId="2" priority="447" stopIfTrue="1" operator="lessThan">
      <formula>0</formula>
    </cfRule>
  </conditionalFormatting>
  <conditionalFormatting sqref="F884">
    <cfRule type="cellIs" dxfId="2" priority="446" stopIfTrue="1" operator="lessThan">
      <formula>0</formula>
    </cfRule>
  </conditionalFormatting>
  <conditionalFormatting sqref="F885">
    <cfRule type="cellIs" dxfId="2" priority="445" stopIfTrue="1" operator="lessThan">
      <formula>0</formula>
    </cfRule>
  </conditionalFormatting>
  <conditionalFormatting sqref="F886">
    <cfRule type="cellIs" dxfId="2" priority="444" stopIfTrue="1" operator="lessThan">
      <formula>0</formula>
    </cfRule>
  </conditionalFormatting>
  <conditionalFormatting sqref="F887">
    <cfRule type="cellIs" dxfId="2" priority="443" stopIfTrue="1" operator="lessThan">
      <formula>0</formula>
    </cfRule>
  </conditionalFormatting>
  <conditionalFormatting sqref="F888">
    <cfRule type="cellIs" dxfId="2" priority="442" stopIfTrue="1" operator="lessThan">
      <formula>0</formula>
    </cfRule>
  </conditionalFormatting>
  <conditionalFormatting sqref="F889">
    <cfRule type="cellIs" dxfId="2" priority="441" stopIfTrue="1" operator="lessThan">
      <formula>0</formula>
    </cfRule>
  </conditionalFormatting>
  <conditionalFormatting sqref="F890">
    <cfRule type="cellIs" dxfId="2" priority="440" stopIfTrue="1" operator="lessThan">
      <formula>0</formula>
    </cfRule>
  </conditionalFormatting>
  <conditionalFormatting sqref="F891">
    <cfRule type="cellIs" dxfId="2" priority="439" stopIfTrue="1" operator="lessThan">
      <formula>0</formula>
    </cfRule>
  </conditionalFormatting>
  <conditionalFormatting sqref="F892">
    <cfRule type="cellIs" dxfId="2" priority="438" stopIfTrue="1" operator="lessThan">
      <formula>0</formula>
    </cfRule>
  </conditionalFormatting>
  <conditionalFormatting sqref="F893">
    <cfRule type="cellIs" dxfId="2" priority="437" stopIfTrue="1" operator="lessThan">
      <formula>0</formula>
    </cfRule>
  </conditionalFormatting>
  <conditionalFormatting sqref="F894">
    <cfRule type="cellIs" dxfId="2" priority="436" stopIfTrue="1" operator="lessThan">
      <formula>0</formula>
    </cfRule>
  </conditionalFormatting>
  <conditionalFormatting sqref="F895">
    <cfRule type="cellIs" dxfId="2" priority="435" stopIfTrue="1" operator="lessThan">
      <formula>0</formula>
    </cfRule>
  </conditionalFormatting>
  <conditionalFormatting sqref="F896">
    <cfRule type="cellIs" dxfId="2" priority="434" stopIfTrue="1" operator="lessThan">
      <formula>0</formula>
    </cfRule>
  </conditionalFormatting>
  <conditionalFormatting sqref="F897">
    <cfRule type="cellIs" dxfId="2" priority="433" stopIfTrue="1" operator="lessThan">
      <formula>0</formula>
    </cfRule>
  </conditionalFormatting>
  <conditionalFormatting sqref="F898">
    <cfRule type="cellIs" dxfId="2" priority="432" stopIfTrue="1" operator="lessThan">
      <formula>0</formula>
    </cfRule>
  </conditionalFormatting>
  <conditionalFormatting sqref="F899">
    <cfRule type="cellIs" dxfId="2" priority="431" stopIfTrue="1" operator="lessThan">
      <formula>0</formula>
    </cfRule>
  </conditionalFormatting>
  <conditionalFormatting sqref="F900">
    <cfRule type="cellIs" dxfId="2" priority="430" stopIfTrue="1" operator="lessThan">
      <formula>0</formula>
    </cfRule>
  </conditionalFormatting>
  <conditionalFormatting sqref="F901">
    <cfRule type="cellIs" dxfId="2" priority="429" stopIfTrue="1" operator="lessThan">
      <formula>0</formula>
    </cfRule>
  </conditionalFormatting>
  <conditionalFormatting sqref="F902">
    <cfRule type="cellIs" dxfId="2" priority="428" stopIfTrue="1" operator="lessThan">
      <formula>0</formula>
    </cfRule>
  </conditionalFormatting>
  <conditionalFormatting sqref="F903">
    <cfRule type="cellIs" dxfId="2" priority="427" stopIfTrue="1" operator="lessThan">
      <formula>0</formula>
    </cfRule>
  </conditionalFormatting>
  <conditionalFormatting sqref="F904">
    <cfRule type="cellIs" dxfId="2" priority="426" stopIfTrue="1" operator="lessThan">
      <formula>0</formula>
    </cfRule>
  </conditionalFormatting>
  <conditionalFormatting sqref="F905">
    <cfRule type="cellIs" dxfId="2" priority="425" stopIfTrue="1" operator="lessThan">
      <formula>0</formula>
    </cfRule>
  </conditionalFormatting>
  <conditionalFormatting sqref="F906">
    <cfRule type="cellIs" dxfId="2" priority="424" stopIfTrue="1" operator="lessThan">
      <formula>0</formula>
    </cfRule>
  </conditionalFormatting>
  <conditionalFormatting sqref="F907">
    <cfRule type="cellIs" dxfId="2" priority="423" stopIfTrue="1" operator="lessThan">
      <formula>0</formula>
    </cfRule>
  </conditionalFormatting>
  <conditionalFormatting sqref="F908">
    <cfRule type="cellIs" dxfId="2" priority="422" stopIfTrue="1" operator="lessThan">
      <formula>0</formula>
    </cfRule>
  </conditionalFormatting>
  <conditionalFormatting sqref="F909">
    <cfRule type="cellIs" dxfId="2" priority="421" stopIfTrue="1" operator="lessThan">
      <formula>0</formula>
    </cfRule>
  </conditionalFormatting>
  <conditionalFormatting sqref="F910">
    <cfRule type="cellIs" dxfId="2" priority="420" stopIfTrue="1" operator="lessThan">
      <formula>0</formula>
    </cfRule>
  </conditionalFormatting>
  <conditionalFormatting sqref="F911">
    <cfRule type="cellIs" dxfId="2" priority="419" stopIfTrue="1" operator="lessThan">
      <formula>0</formula>
    </cfRule>
  </conditionalFormatting>
  <conditionalFormatting sqref="F912">
    <cfRule type="cellIs" dxfId="2" priority="418" stopIfTrue="1" operator="lessThan">
      <formula>0</formula>
    </cfRule>
  </conditionalFormatting>
  <conditionalFormatting sqref="F913">
    <cfRule type="cellIs" dxfId="2" priority="417" stopIfTrue="1" operator="lessThan">
      <formula>0</formula>
    </cfRule>
  </conditionalFormatting>
  <conditionalFormatting sqref="F914">
    <cfRule type="cellIs" dxfId="2" priority="416" stopIfTrue="1" operator="lessThan">
      <formula>0</formula>
    </cfRule>
  </conditionalFormatting>
  <conditionalFormatting sqref="F915">
    <cfRule type="cellIs" dxfId="2" priority="415" stopIfTrue="1" operator="lessThan">
      <formula>0</formula>
    </cfRule>
  </conditionalFormatting>
  <conditionalFormatting sqref="F916">
    <cfRule type="cellIs" dxfId="2" priority="414" stopIfTrue="1" operator="lessThan">
      <formula>0</formula>
    </cfRule>
  </conditionalFormatting>
  <conditionalFormatting sqref="F917">
    <cfRule type="cellIs" dxfId="2" priority="413" stopIfTrue="1" operator="lessThan">
      <formula>0</formula>
    </cfRule>
  </conditionalFormatting>
  <conditionalFormatting sqref="F918">
    <cfRule type="cellIs" dxfId="2" priority="412" stopIfTrue="1" operator="lessThan">
      <formula>0</formula>
    </cfRule>
  </conditionalFormatting>
  <conditionalFormatting sqref="F919">
    <cfRule type="cellIs" dxfId="2" priority="411" stopIfTrue="1" operator="lessThan">
      <formula>0</formula>
    </cfRule>
  </conditionalFormatting>
  <conditionalFormatting sqref="F920">
    <cfRule type="cellIs" dxfId="2" priority="410" stopIfTrue="1" operator="lessThan">
      <formula>0</formula>
    </cfRule>
  </conditionalFormatting>
  <conditionalFormatting sqref="F921">
    <cfRule type="cellIs" dxfId="2" priority="409" stopIfTrue="1" operator="lessThan">
      <formula>0</formula>
    </cfRule>
  </conditionalFormatting>
  <conditionalFormatting sqref="F922">
    <cfRule type="cellIs" dxfId="2" priority="408" stopIfTrue="1" operator="lessThan">
      <formula>0</formula>
    </cfRule>
  </conditionalFormatting>
  <conditionalFormatting sqref="F923">
    <cfRule type="cellIs" dxfId="2" priority="407" stopIfTrue="1" operator="lessThan">
      <formula>0</formula>
    </cfRule>
  </conditionalFormatting>
  <conditionalFormatting sqref="F924">
    <cfRule type="cellIs" dxfId="2" priority="406" stopIfTrue="1" operator="lessThan">
      <formula>0</formula>
    </cfRule>
  </conditionalFormatting>
  <conditionalFormatting sqref="F925">
    <cfRule type="cellIs" dxfId="2" priority="405" stopIfTrue="1" operator="lessThan">
      <formula>0</formula>
    </cfRule>
  </conditionalFormatting>
  <conditionalFormatting sqref="F926">
    <cfRule type="cellIs" dxfId="2" priority="404" stopIfTrue="1" operator="lessThan">
      <formula>0</formula>
    </cfRule>
  </conditionalFormatting>
  <conditionalFormatting sqref="F927">
    <cfRule type="cellIs" dxfId="2" priority="403" stopIfTrue="1" operator="lessThan">
      <formula>0</formula>
    </cfRule>
  </conditionalFormatting>
  <conditionalFormatting sqref="F928">
    <cfRule type="cellIs" dxfId="2" priority="402" stopIfTrue="1" operator="lessThan">
      <formula>0</formula>
    </cfRule>
  </conditionalFormatting>
  <conditionalFormatting sqref="F929">
    <cfRule type="cellIs" dxfId="2" priority="401" stopIfTrue="1" operator="lessThan">
      <formula>0</formula>
    </cfRule>
  </conditionalFormatting>
  <conditionalFormatting sqref="F930">
    <cfRule type="cellIs" dxfId="2" priority="400" stopIfTrue="1" operator="lessThan">
      <formula>0</formula>
    </cfRule>
  </conditionalFormatting>
  <conditionalFormatting sqref="F931">
    <cfRule type="cellIs" dxfId="2" priority="399" stopIfTrue="1" operator="lessThan">
      <formula>0</formula>
    </cfRule>
  </conditionalFormatting>
  <conditionalFormatting sqref="F932">
    <cfRule type="cellIs" dxfId="2" priority="398" stopIfTrue="1" operator="lessThan">
      <formula>0</formula>
    </cfRule>
  </conditionalFormatting>
  <conditionalFormatting sqref="F933">
    <cfRule type="cellIs" dxfId="2" priority="397" stopIfTrue="1" operator="lessThan">
      <formula>0</formula>
    </cfRule>
  </conditionalFormatting>
  <conditionalFormatting sqref="F934">
    <cfRule type="cellIs" dxfId="2" priority="396" stopIfTrue="1" operator="lessThan">
      <formula>0</formula>
    </cfRule>
  </conditionalFormatting>
  <conditionalFormatting sqref="F935">
    <cfRule type="cellIs" dxfId="2" priority="395" stopIfTrue="1" operator="lessThan">
      <formula>0</formula>
    </cfRule>
  </conditionalFormatting>
  <conditionalFormatting sqref="F936">
    <cfRule type="cellIs" dxfId="2" priority="394" stopIfTrue="1" operator="lessThan">
      <formula>0</formula>
    </cfRule>
  </conditionalFormatting>
  <conditionalFormatting sqref="F937">
    <cfRule type="cellIs" dxfId="2" priority="393" stopIfTrue="1" operator="lessThan">
      <formula>0</formula>
    </cfRule>
  </conditionalFormatting>
  <conditionalFormatting sqref="F938">
    <cfRule type="cellIs" dxfId="2" priority="392" stopIfTrue="1" operator="lessThan">
      <formula>0</formula>
    </cfRule>
  </conditionalFormatting>
  <conditionalFormatting sqref="F939">
    <cfRule type="cellIs" dxfId="2" priority="391" stopIfTrue="1" operator="lessThan">
      <formula>0</formula>
    </cfRule>
  </conditionalFormatting>
  <conditionalFormatting sqref="F940">
    <cfRule type="cellIs" dxfId="2" priority="390" stopIfTrue="1" operator="lessThan">
      <formula>0</formula>
    </cfRule>
  </conditionalFormatting>
  <conditionalFormatting sqref="F941">
    <cfRule type="cellIs" dxfId="2" priority="389" stopIfTrue="1" operator="lessThan">
      <formula>0</formula>
    </cfRule>
  </conditionalFormatting>
  <conditionalFormatting sqref="F942">
    <cfRule type="cellIs" dxfId="2" priority="388" stopIfTrue="1" operator="lessThan">
      <formula>0</formula>
    </cfRule>
  </conditionalFormatting>
  <conditionalFormatting sqref="F943">
    <cfRule type="cellIs" dxfId="2" priority="387" stopIfTrue="1" operator="lessThan">
      <formula>0</formula>
    </cfRule>
  </conditionalFormatting>
  <conditionalFormatting sqref="F944">
    <cfRule type="cellIs" dxfId="2" priority="386" stopIfTrue="1" operator="lessThan">
      <formula>0</formula>
    </cfRule>
  </conditionalFormatting>
  <conditionalFormatting sqref="F945">
    <cfRule type="cellIs" dxfId="2" priority="385" stopIfTrue="1" operator="lessThan">
      <formula>0</formula>
    </cfRule>
  </conditionalFormatting>
  <conditionalFormatting sqref="F946">
    <cfRule type="cellIs" dxfId="2" priority="384" stopIfTrue="1" operator="lessThan">
      <formula>0</formula>
    </cfRule>
  </conditionalFormatting>
  <conditionalFormatting sqref="F947">
    <cfRule type="cellIs" dxfId="2" priority="383" stopIfTrue="1" operator="lessThan">
      <formula>0</formula>
    </cfRule>
  </conditionalFormatting>
  <conditionalFormatting sqref="F948">
    <cfRule type="cellIs" dxfId="2" priority="382" stopIfTrue="1" operator="lessThan">
      <formula>0</formula>
    </cfRule>
  </conditionalFormatting>
  <conditionalFormatting sqref="F949">
    <cfRule type="cellIs" dxfId="2" priority="381" stopIfTrue="1" operator="lessThan">
      <formula>0</formula>
    </cfRule>
  </conditionalFormatting>
  <conditionalFormatting sqref="F950">
    <cfRule type="cellIs" dxfId="2" priority="380" stopIfTrue="1" operator="lessThan">
      <formula>0</formula>
    </cfRule>
  </conditionalFormatting>
  <conditionalFormatting sqref="F951">
    <cfRule type="cellIs" dxfId="2" priority="379" stopIfTrue="1" operator="lessThan">
      <formula>0</formula>
    </cfRule>
  </conditionalFormatting>
  <conditionalFormatting sqref="F952">
    <cfRule type="cellIs" dxfId="2" priority="378" stopIfTrue="1" operator="lessThan">
      <formula>0</formula>
    </cfRule>
  </conditionalFormatting>
  <conditionalFormatting sqref="F953">
    <cfRule type="cellIs" dxfId="2" priority="377" stopIfTrue="1" operator="lessThan">
      <formula>0</formula>
    </cfRule>
  </conditionalFormatting>
  <conditionalFormatting sqref="F954">
    <cfRule type="cellIs" dxfId="2" priority="376" stopIfTrue="1" operator="lessThan">
      <formula>0</formula>
    </cfRule>
  </conditionalFormatting>
  <conditionalFormatting sqref="F955">
    <cfRule type="cellIs" dxfId="2" priority="375" stopIfTrue="1" operator="lessThan">
      <formula>0</formula>
    </cfRule>
  </conditionalFormatting>
  <conditionalFormatting sqref="F956">
    <cfRule type="cellIs" dxfId="2" priority="374" stopIfTrue="1" operator="lessThan">
      <formula>0</formula>
    </cfRule>
  </conditionalFormatting>
  <conditionalFormatting sqref="F957">
    <cfRule type="cellIs" dxfId="2" priority="373" stopIfTrue="1" operator="lessThan">
      <formula>0</formula>
    </cfRule>
  </conditionalFormatting>
  <conditionalFormatting sqref="F958">
    <cfRule type="cellIs" dxfId="2" priority="372" stopIfTrue="1" operator="lessThan">
      <formula>0</formula>
    </cfRule>
  </conditionalFormatting>
  <conditionalFormatting sqref="F959">
    <cfRule type="cellIs" dxfId="2" priority="371" stopIfTrue="1" operator="lessThan">
      <formula>0</formula>
    </cfRule>
  </conditionalFormatting>
  <conditionalFormatting sqref="F960">
    <cfRule type="cellIs" dxfId="2" priority="370" stopIfTrue="1" operator="lessThan">
      <formula>0</formula>
    </cfRule>
  </conditionalFormatting>
  <conditionalFormatting sqref="F961">
    <cfRule type="cellIs" dxfId="2" priority="369" stopIfTrue="1" operator="lessThan">
      <formula>0</formula>
    </cfRule>
  </conditionalFormatting>
  <conditionalFormatting sqref="F962">
    <cfRule type="cellIs" dxfId="2" priority="368" stopIfTrue="1" operator="lessThan">
      <formula>0</formula>
    </cfRule>
  </conditionalFormatting>
  <conditionalFormatting sqref="F963">
    <cfRule type="cellIs" dxfId="2" priority="367" stopIfTrue="1" operator="lessThan">
      <formula>0</formula>
    </cfRule>
  </conditionalFormatting>
  <conditionalFormatting sqref="F964">
    <cfRule type="cellIs" dxfId="2" priority="366" stopIfTrue="1" operator="lessThan">
      <formula>0</formula>
    </cfRule>
  </conditionalFormatting>
  <conditionalFormatting sqref="F965">
    <cfRule type="cellIs" dxfId="2" priority="365" stopIfTrue="1" operator="lessThan">
      <formula>0</formula>
    </cfRule>
  </conditionalFormatting>
  <conditionalFormatting sqref="F966">
    <cfRule type="cellIs" dxfId="2" priority="364" stopIfTrue="1" operator="lessThan">
      <formula>0</formula>
    </cfRule>
  </conditionalFormatting>
  <conditionalFormatting sqref="F967">
    <cfRule type="cellIs" dxfId="2" priority="363" stopIfTrue="1" operator="lessThan">
      <formula>0</formula>
    </cfRule>
  </conditionalFormatting>
  <conditionalFormatting sqref="F968">
    <cfRule type="cellIs" dxfId="2" priority="362" stopIfTrue="1" operator="lessThan">
      <formula>0</formula>
    </cfRule>
  </conditionalFormatting>
  <conditionalFormatting sqref="F969">
    <cfRule type="cellIs" dxfId="2" priority="361" stopIfTrue="1" operator="lessThan">
      <formula>0</formula>
    </cfRule>
  </conditionalFormatting>
  <conditionalFormatting sqref="F970">
    <cfRule type="cellIs" dxfId="2" priority="360" stopIfTrue="1" operator="lessThan">
      <formula>0</formula>
    </cfRule>
  </conditionalFormatting>
  <conditionalFormatting sqref="F971">
    <cfRule type="cellIs" dxfId="2" priority="359" stopIfTrue="1" operator="lessThan">
      <formula>0</formula>
    </cfRule>
  </conditionalFormatting>
  <conditionalFormatting sqref="F972">
    <cfRule type="cellIs" dxfId="2" priority="358" stopIfTrue="1" operator="lessThan">
      <formula>0</formula>
    </cfRule>
  </conditionalFormatting>
  <conditionalFormatting sqref="F973">
    <cfRule type="cellIs" dxfId="2" priority="357" stopIfTrue="1" operator="lessThan">
      <formula>0</formula>
    </cfRule>
  </conditionalFormatting>
  <conditionalFormatting sqref="F974">
    <cfRule type="cellIs" dxfId="2" priority="356" stopIfTrue="1" operator="lessThan">
      <formula>0</formula>
    </cfRule>
  </conditionalFormatting>
  <conditionalFormatting sqref="F975">
    <cfRule type="cellIs" dxfId="2" priority="355" stopIfTrue="1" operator="lessThan">
      <formula>0</formula>
    </cfRule>
  </conditionalFormatting>
  <conditionalFormatting sqref="F976">
    <cfRule type="cellIs" dxfId="2" priority="354" stopIfTrue="1" operator="lessThan">
      <formula>0</formula>
    </cfRule>
  </conditionalFormatting>
  <conditionalFormatting sqref="F977">
    <cfRule type="cellIs" dxfId="2" priority="353" stopIfTrue="1" operator="lessThan">
      <formula>0</formula>
    </cfRule>
  </conditionalFormatting>
  <conditionalFormatting sqref="F978">
    <cfRule type="cellIs" dxfId="2" priority="352" stopIfTrue="1" operator="lessThan">
      <formula>0</formula>
    </cfRule>
  </conditionalFormatting>
  <conditionalFormatting sqref="F979">
    <cfRule type="cellIs" dxfId="2" priority="351" stopIfTrue="1" operator="lessThan">
      <formula>0</formula>
    </cfRule>
  </conditionalFormatting>
  <conditionalFormatting sqref="F980">
    <cfRule type="cellIs" dxfId="2" priority="350" stopIfTrue="1" operator="lessThan">
      <formula>0</formula>
    </cfRule>
  </conditionalFormatting>
  <conditionalFormatting sqref="F981">
    <cfRule type="cellIs" dxfId="2" priority="349" stopIfTrue="1" operator="lessThan">
      <formula>0</formula>
    </cfRule>
  </conditionalFormatting>
  <conditionalFormatting sqref="F982">
    <cfRule type="cellIs" dxfId="2" priority="348" stopIfTrue="1" operator="lessThan">
      <formula>0</formula>
    </cfRule>
  </conditionalFormatting>
  <conditionalFormatting sqref="F983">
    <cfRule type="cellIs" dxfId="2" priority="347" stopIfTrue="1" operator="lessThan">
      <formula>0</formula>
    </cfRule>
  </conditionalFormatting>
  <conditionalFormatting sqref="F984">
    <cfRule type="cellIs" dxfId="2" priority="346" stopIfTrue="1" operator="lessThan">
      <formula>0</formula>
    </cfRule>
  </conditionalFormatting>
  <conditionalFormatting sqref="F985">
    <cfRule type="cellIs" dxfId="2" priority="345" stopIfTrue="1" operator="lessThan">
      <formula>0</formula>
    </cfRule>
  </conditionalFormatting>
  <conditionalFormatting sqref="F986">
    <cfRule type="cellIs" dxfId="2" priority="344" stopIfTrue="1" operator="lessThan">
      <formula>0</formula>
    </cfRule>
  </conditionalFormatting>
  <conditionalFormatting sqref="F987">
    <cfRule type="cellIs" dxfId="2" priority="343" stopIfTrue="1" operator="lessThan">
      <formula>0</formula>
    </cfRule>
  </conditionalFormatting>
  <conditionalFormatting sqref="F988">
    <cfRule type="cellIs" dxfId="2" priority="342" stopIfTrue="1" operator="lessThan">
      <formula>0</formula>
    </cfRule>
  </conditionalFormatting>
  <conditionalFormatting sqref="F989">
    <cfRule type="cellIs" dxfId="2" priority="341" stopIfTrue="1" operator="lessThan">
      <formula>0</formula>
    </cfRule>
  </conditionalFormatting>
  <conditionalFormatting sqref="F990">
    <cfRule type="cellIs" dxfId="2" priority="340" stopIfTrue="1" operator="lessThan">
      <formula>0</formula>
    </cfRule>
  </conditionalFormatting>
  <conditionalFormatting sqref="F991">
    <cfRule type="cellIs" dxfId="2" priority="339" stopIfTrue="1" operator="lessThan">
      <formula>0</formula>
    </cfRule>
  </conditionalFormatting>
  <conditionalFormatting sqref="F992">
    <cfRule type="cellIs" dxfId="2" priority="338" stopIfTrue="1" operator="lessThan">
      <formula>0</formula>
    </cfRule>
  </conditionalFormatting>
  <conditionalFormatting sqref="F993">
    <cfRule type="cellIs" dxfId="2" priority="337" stopIfTrue="1" operator="lessThan">
      <formula>0</formula>
    </cfRule>
  </conditionalFormatting>
  <conditionalFormatting sqref="F994">
    <cfRule type="cellIs" dxfId="2" priority="336" stopIfTrue="1" operator="lessThan">
      <formula>0</formula>
    </cfRule>
  </conditionalFormatting>
  <conditionalFormatting sqref="F995">
    <cfRule type="cellIs" dxfId="2" priority="335" stopIfTrue="1" operator="lessThan">
      <formula>0</formula>
    </cfRule>
  </conditionalFormatting>
  <conditionalFormatting sqref="F996">
    <cfRule type="cellIs" dxfId="2" priority="334" stopIfTrue="1" operator="lessThan">
      <formula>0</formula>
    </cfRule>
  </conditionalFormatting>
  <conditionalFormatting sqref="F997">
    <cfRule type="cellIs" dxfId="2" priority="333" stopIfTrue="1" operator="lessThan">
      <formula>0</formula>
    </cfRule>
  </conditionalFormatting>
  <conditionalFormatting sqref="F998">
    <cfRule type="cellIs" dxfId="2" priority="332" stopIfTrue="1" operator="lessThan">
      <formula>0</formula>
    </cfRule>
  </conditionalFormatting>
  <conditionalFormatting sqref="F999">
    <cfRule type="cellIs" dxfId="2" priority="331" stopIfTrue="1" operator="lessThan">
      <formula>0</formula>
    </cfRule>
  </conditionalFormatting>
  <conditionalFormatting sqref="F1000">
    <cfRule type="cellIs" dxfId="2" priority="330" stopIfTrue="1" operator="lessThan">
      <formula>0</formula>
    </cfRule>
  </conditionalFormatting>
  <conditionalFormatting sqref="F1001">
    <cfRule type="cellIs" dxfId="2" priority="329" stopIfTrue="1" operator="lessThan">
      <formula>0</formula>
    </cfRule>
  </conditionalFormatting>
  <conditionalFormatting sqref="F1002">
    <cfRule type="cellIs" dxfId="2" priority="328" stopIfTrue="1" operator="lessThan">
      <formula>0</formula>
    </cfRule>
  </conditionalFormatting>
  <conditionalFormatting sqref="F1003">
    <cfRule type="cellIs" dxfId="2" priority="327" stopIfTrue="1" operator="lessThan">
      <formula>0</formula>
    </cfRule>
  </conditionalFormatting>
  <conditionalFormatting sqref="F1004">
    <cfRule type="cellIs" dxfId="2" priority="326" stopIfTrue="1" operator="lessThan">
      <formula>0</formula>
    </cfRule>
  </conditionalFormatting>
  <conditionalFormatting sqref="F1005">
    <cfRule type="cellIs" dxfId="2" priority="325" stopIfTrue="1" operator="lessThan">
      <formula>0</formula>
    </cfRule>
  </conditionalFormatting>
  <conditionalFormatting sqref="F1006">
    <cfRule type="cellIs" dxfId="2" priority="324" stopIfTrue="1" operator="lessThan">
      <formula>0</formula>
    </cfRule>
  </conditionalFormatting>
  <conditionalFormatting sqref="F1007">
    <cfRule type="cellIs" dxfId="2" priority="323" stopIfTrue="1" operator="lessThan">
      <formula>0</formula>
    </cfRule>
  </conditionalFormatting>
  <conditionalFormatting sqref="F1008">
    <cfRule type="cellIs" dxfId="2" priority="322" stopIfTrue="1" operator="lessThan">
      <formula>0</formula>
    </cfRule>
  </conditionalFormatting>
  <conditionalFormatting sqref="F1009">
    <cfRule type="cellIs" dxfId="2" priority="321" stopIfTrue="1" operator="lessThan">
      <formula>0</formula>
    </cfRule>
  </conditionalFormatting>
  <conditionalFormatting sqref="F1010">
    <cfRule type="cellIs" dxfId="2" priority="320" stopIfTrue="1" operator="lessThan">
      <formula>0</formula>
    </cfRule>
  </conditionalFormatting>
  <conditionalFormatting sqref="F1011">
    <cfRule type="cellIs" dxfId="2" priority="319" stopIfTrue="1" operator="lessThan">
      <formula>0</formula>
    </cfRule>
  </conditionalFormatting>
  <conditionalFormatting sqref="F1012">
    <cfRule type="cellIs" dxfId="2" priority="318" stopIfTrue="1" operator="lessThan">
      <formula>0</formula>
    </cfRule>
  </conditionalFormatting>
  <conditionalFormatting sqref="F1013">
    <cfRule type="cellIs" dxfId="2" priority="317" stopIfTrue="1" operator="lessThan">
      <formula>0</formula>
    </cfRule>
  </conditionalFormatting>
  <conditionalFormatting sqref="F1014">
    <cfRule type="cellIs" dxfId="2" priority="316" stopIfTrue="1" operator="lessThan">
      <formula>0</formula>
    </cfRule>
  </conditionalFormatting>
  <conditionalFormatting sqref="F1015">
    <cfRule type="cellIs" dxfId="2" priority="315" stopIfTrue="1" operator="lessThan">
      <formula>0</formula>
    </cfRule>
  </conditionalFormatting>
  <conditionalFormatting sqref="F1016">
    <cfRule type="cellIs" dxfId="2" priority="314" stopIfTrue="1" operator="lessThan">
      <formula>0</formula>
    </cfRule>
  </conditionalFormatting>
  <conditionalFormatting sqref="F1017">
    <cfRule type="cellIs" dxfId="2" priority="313" stopIfTrue="1" operator="lessThan">
      <formula>0</formula>
    </cfRule>
  </conditionalFormatting>
  <conditionalFormatting sqref="F1018">
    <cfRule type="cellIs" dxfId="2" priority="312" stopIfTrue="1" operator="lessThan">
      <formula>0</formula>
    </cfRule>
  </conditionalFormatting>
  <conditionalFormatting sqref="F1019">
    <cfRule type="cellIs" dxfId="2" priority="311" stopIfTrue="1" operator="lessThan">
      <formula>0</formula>
    </cfRule>
  </conditionalFormatting>
  <conditionalFormatting sqref="F1020">
    <cfRule type="cellIs" dxfId="2" priority="310" stopIfTrue="1" operator="lessThan">
      <formula>0</formula>
    </cfRule>
  </conditionalFormatting>
  <conditionalFormatting sqref="F1021">
    <cfRule type="cellIs" dxfId="2" priority="309" stopIfTrue="1" operator="lessThan">
      <formula>0</formula>
    </cfRule>
  </conditionalFormatting>
  <conditionalFormatting sqref="F1022">
    <cfRule type="cellIs" dxfId="2" priority="308" stopIfTrue="1" operator="lessThan">
      <formula>0</formula>
    </cfRule>
  </conditionalFormatting>
  <conditionalFormatting sqref="F1023">
    <cfRule type="cellIs" dxfId="2" priority="307" stopIfTrue="1" operator="lessThan">
      <formula>0</formula>
    </cfRule>
  </conditionalFormatting>
  <conditionalFormatting sqref="F1024">
    <cfRule type="cellIs" dxfId="2" priority="306" stopIfTrue="1" operator="lessThan">
      <formula>0</formula>
    </cfRule>
  </conditionalFormatting>
  <conditionalFormatting sqref="F1025">
    <cfRule type="cellIs" dxfId="2" priority="305" stopIfTrue="1" operator="lessThan">
      <formula>0</formula>
    </cfRule>
  </conditionalFormatting>
  <conditionalFormatting sqref="F1026">
    <cfRule type="cellIs" dxfId="2" priority="304" stopIfTrue="1" operator="lessThan">
      <formula>0</formula>
    </cfRule>
  </conditionalFormatting>
  <conditionalFormatting sqref="F1027">
    <cfRule type="cellIs" dxfId="2" priority="303" stopIfTrue="1" operator="lessThan">
      <formula>0</formula>
    </cfRule>
  </conditionalFormatting>
  <conditionalFormatting sqref="F1028">
    <cfRule type="cellIs" dxfId="2" priority="302" stopIfTrue="1" operator="lessThan">
      <formula>0</formula>
    </cfRule>
  </conditionalFormatting>
  <conditionalFormatting sqref="F1029">
    <cfRule type="cellIs" dxfId="2" priority="301" stopIfTrue="1" operator="lessThan">
      <formula>0</formula>
    </cfRule>
  </conditionalFormatting>
  <conditionalFormatting sqref="F1030">
    <cfRule type="cellIs" dxfId="2" priority="300" stopIfTrue="1" operator="lessThan">
      <formula>0</formula>
    </cfRule>
  </conditionalFormatting>
  <conditionalFormatting sqref="F1031">
    <cfRule type="cellIs" dxfId="2" priority="299" stopIfTrue="1" operator="lessThan">
      <formula>0</formula>
    </cfRule>
  </conditionalFormatting>
  <conditionalFormatting sqref="F1032">
    <cfRule type="cellIs" dxfId="2" priority="298" stopIfTrue="1" operator="lessThan">
      <formula>0</formula>
    </cfRule>
  </conditionalFormatting>
  <conditionalFormatting sqref="F1033">
    <cfRule type="cellIs" dxfId="2" priority="297" stopIfTrue="1" operator="lessThan">
      <formula>0</formula>
    </cfRule>
  </conditionalFormatting>
  <conditionalFormatting sqref="F1034">
    <cfRule type="cellIs" dxfId="2" priority="296" stopIfTrue="1" operator="lessThan">
      <formula>0</formula>
    </cfRule>
  </conditionalFormatting>
  <conditionalFormatting sqref="F1035">
    <cfRule type="cellIs" dxfId="2" priority="295" stopIfTrue="1" operator="lessThan">
      <formula>0</formula>
    </cfRule>
  </conditionalFormatting>
  <conditionalFormatting sqref="F1036">
    <cfRule type="cellIs" dxfId="2" priority="294" stopIfTrue="1" operator="lessThan">
      <formula>0</formula>
    </cfRule>
  </conditionalFormatting>
  <conditionalFormatting sqref="F1037">
    <cfRule type="cellIs" dxfId="2" priority="293" stopIfTrue="1" operator="lessThan">
      <formula>0</formula>
    </cfRule>
  </conditionalFormatting>
  <conditionalFormatting sqref="F1038">
    <cfRule type="cellIs" dxfId="2" priority="292" stopIfTrue="1" operator="lessThan">
      <formula>0</formula>
    </cfRule>
  </conditionalFormatting>
  <conditionalFormatting sqref="F1039">
    <cfRule type="cellIs" dxfId="2" priority="291" stopIfTrue="1" operator="lessThan">
      <formula>0</formula>
    </cfRule>
  </conditionalFormatting>
  <conditionalFormatting sqref="F1040">
    <cfRule type="cellIs" dxfId="2" priority="290" stopIfTrue="1" operator="lessThan">
      <formula>0</formula>
    </cfRule>
  </conditionalFormatting>
  <conditionalFormatting sqref="F1041">
    <cfRule type="cellIs" dxfId="2" priority="289" stopIfTrue="1" operator="lessThan">
      <formula>0</formula>
    </cfRule>
  </conditionalFormatting>
  <conditionalFormatting sqref="F1042">
    <cfRule type="cellIs" dxfId="2" priority="288" stopIfTrue="1" operator="lessThan">
      <formula>0</formula>
    </cfRule>
  </conditionalFormatting>
  <conditionalFormatting sqref="F1043">
    <cfRule type="cellIs" dxfId="2" priority="287" stopIfTrue="1" operator="lessThan">
      <formula>0</formula>
    </cfRule>
  </conditionalFormatting>
  <conditionalFormatting sqref="F1044">
    <cfRule type="cellIs" dxfId="2" priority="286" stopIfTrue="1" operator="lessThan">
      <formula>0</formula>
    </cfRule>
  </conditionalFormatting>
  <conditionalFormatting sqref="F1045">
    <cfRule type="cellIs" dxfId="2" priority="285" stopIfTrue="1" operator="lessThan">
      <formula>0</formula>
    </cfRule>
  </conditionalFormatting>
  <conditionalFormatting sqref="F1046">
    <cfRule type="cellIs" dxfId="2" priority="284" stopIfTrue="1" operator="lessThan">
      <formula>0</formula>
    </cfRule>
  </conditionalFormatting>
  <conditionalFormatting sqref="F1047">
    <cfRule type="cellIs" dxfId="2" priority="283" stopIfTrue="1" operator="lessThan">
      <formula>0</formula>
    </cfRule>
  </conditionalFormatting>
  <conditionalFormatting sqref="F1048">
    <cfRule type="cellIs" dxfId="2" priority="282" stopIfTrue="1" operator="lessThan">
      <formula>0</formula>
    </cfRule>
  </conditionalFormatting>
  <conditionalFormatting sqref="F1049">
    <cfRule type="cellIs" dxfId="2" priority="281" stopIfTrue="1" operator="lessThan">
      <formula>0</formula>
    </cfRule>
  </conditionalFormatting>
  <conditionalFormatting sqref="F1050">
    <cfRule type="cellIs" dxfId="2" priority="280" stopIfTrue="1" operator="lessThan">
      <formula>0</formula>
    </cfRule>
  </conditionalFormatting>
  <conditionalFormatting sqref="F1051">
    <cfRule type="cellIs" dxfId="2" priority="279" stopIfTrue="1" operator="lessThan">
      <formula>0</formula>
    </cfRule>
  </conditionalFormatting>
  <conditionalFormatting sqref="F1052">
    <cfRule type="cellIs" dxfId="2" priority="278" stopIfTrue="1" operator="lessThan">
      <formula>0</formula>
    </cfRule>
  </conditionalFormatting>
  <conditionalFormatting sqref="F1053">
    <cfRule type="cellIs" dxfId="2" priority="277" stopIfTrue="1" operator="lessThan">
      <formula>0</formula>
    </cfRule>
  </conditionalFormatting>
  <conditionalFormatting sqref="F1054">
    <cfRule type="cellIs" dxfId="2" priority="276" stopIfTrue="1" operator="lessThan">
      <formula>0</formula>
    </cfRule>
  </conditionalFormatting>
  <conditionalFormatting sqref="F1055">
    <cfRule type="cellIs" dxfId="2" priority="275" stopIfTrue="1" operator="lessThan">
      <formula>0</formula>
    </cfRule>
  </conditionalFormatting>
  <conditionalFormatting sqref="F1056">
    <cfRule type="cellIs" dxfId="2" priority="274" stopIfTrue="1" operator="lessThan">
      <formula>0</formula>
    </cfRule>
  </conditionalFormatting>
  <conditionalFormatting sqref="F1057">
    <cfRule type="cellIs" dxfId="2" priority="273" stopIfTrue="1" operator="lessThan">
      <formula>0</formula>
    </cfRule>
  </conditionalFormatting>
  <conditionalFormatting sqref="F1058">
    <cfRule type="cellIs" dxfId="2" priority="272" stopIfTrue="1" operator="lessThan">
      <formula>0</formula>
    </cfRule>
  </conditionalFormatting>
  <conditionalFormatting sqref="F1059">
    <cfRule type="cellIs" dxfId="2" priority="271" stopIfTrue="1" operator="lessThan">
      <formula>0</formula>
    </cfRule>
  </conditionalFormatting>
  <conditionalFormatting sqref="F1060">
    <cfRule type="cellIs" dxfId="2" priority="270" stopIfTrue="1" operator="lessThan">
      <formula>0</formula>
    </cfRule>
  </conditionalFormatting>
  <conditionalFormatting sqref="F1061">
    <cfRule type="cellIs" dxfId="2" priority="269" stopIfTrue="1" operator="lessThan">
      <formula>0</formula>
    </cfRule>
  </conditionalFormatting>
  <conditionalFormatting sqref="F1062">
    <cfRule type="cellIs" dxfId="2" priority="268" stopIfTrue="1" operator="lessThan">
      <formula>0</formula>
    </cfRule>
  </conditionalFormatting>
  <conditionalFormatting sqref="F1063">
    <cfRule type="cellIs" dxfId="2" priority="267" stopIfTrue="1" operator="lessThan">
      <formula>0</formula>
    </cfRule>
  </conditionalFormatting>
  <conditionalFormatting sqref="F1064">
    <cfRule type="cellIs" dxfId="2" priority="266" stopIfTrue="1" operator="lessThan">
      <formula>0</formula>
    </cfRule>
  </conditionalFormatting>
  <conditionalFormatting sqref="F1065">
    <cfRule type="cellIs" dxfId="2" priority="265" stopIfTrue="1" operator="lessThan">
      <formula>0</formula>
    </cfRule>
  </conditionalFormatting>
  <conditionalFormatting sqref="F1066">
    <cfRule type="cellIs" dxfId="2" priority="264" stopIfTrue="1" operator="lessThan">
      <formula>0</formula>
    </cfRule>
  </conditionalFormatting>
  <conditionalFormatting sqref="F1067">
    <cfRule type="cellIs" dxfId="2" priority="263" stopIfTrue="1" operator="lessThan">
      <formula>0</formula>
    </cfRule>
  </conditionalFormatting>
  <conditionalFormatting sqref="F1068">
    <cfRule type="cellIs" dxfId="2" priority="262" stopIfTrue="1" operator="lessThan">
      <formula>0</formula>
    </cfRule>
  </conditionalFormatting>
  <conditionalFormatting sqref="F1069">
    <cfRule type="cellIs" dxfId="2" priority="261" stopIfTrue="1" operator="lessThan">
      <formula>0</formula>
    </cfRule>
  </conditionalFormatting>
  <conditionalFormatting sqref="F1070">
    <cfRule type="cellIs" dxfId="2" priority="260" stopIfTrue="1" operator="lessThan">
      <formula>0</formula>
    </cfRule>
  </conditionalFormatting>
  <conditionalFormatting sqref="F1071">
    <cfRule type="cellIs" dxfId="2" priority="259" stopIfTrue="1" operator="lessThan">
      <formula>0</formula>
    </cfRule>
  </conditionalFormatting>
  <conditionalFormatting sqref="F1072">
    <cfRule type="cellIs" dxfId="2" priority="258" stopIfTrue="1" operator="lessThan">
      <formula>0</formula>
    </cfRule>
  </conditionalFormatting>
  <conditionalFormatting sqref="F1073">
    <cfRule type="cellIs" dxfId="2" priority="257" stopIfTrue="1" operator="lessThan">
      <formula>0</formula>
    </cfRule>
  </conditionalFormatting>
  <conditionalFormatting sqref="F1074">
    <cfRule type="cellIs" dxfId="2" priority="256" stopIfTrue="1" operator="lessThan">
      <formula>0</formula>
    </cfRule>
  </conditionalFormatting>
  <conditionalFormatting sqref="F1075">
    <cfRule type="cellIs" dxfId="2" priority="255" stopIfTrue="1" operator="lessThan">
      <formula>0</formula>
    </cfRule>
  </conditionalFormatting>
  <conditionalFormatting sqref="F1076">
    <cfRule type="cellIs" dxfId="2" priority="254" stopIfTrue="1" operator="lessThan">
      <formula>0</formula>
    </cfRule>
  </conditionalFormatting>
  <conditionalFormatting sqref="F1077">
    <cfRule type="cellIs" dxfId="2" priority="253" stopIfTrue="1" operator="lessThan">
      <formula>0</formula>
    </cfRule>
  </conditionalFormatting>
  <conditionalFormatting sqref="F1078">
    <cfRule type="cellIs" dxfId="2" priority="252" stopIfTrue="1" operator="lessThan">
      <formula>0</formula>
    </cfRule>
  </conditionalFormatting>
  <conditionalFormatting sqref="F1079">
    <cfRule type="cellIs" dxfId="2" priority="251" stopIfTrue="1" operator="lessThan">
      <formula>0</formula>
    </cfRule>
  </conditionalFormatting>
  <conditionalFormatting sqref="F1080">
    <cfRule type="cellIs" dxfId="2" priority="250" stopIfTrue="1" operator="lessThan">
      <formula>0</formula>
    </cfRule>
  </conditionalFormatting>
  <conditionalFormatting sqref="F1081">
    <cfRule type="cellIs" dxfId="2" priority="249" stopIfTrue="1" operator="lessThan">
      <formula>0</formula>
    </cfRule>
  </conditionalFormatting>
  <conditionalFormatting sqref="F1082">
    <cfRule type="cellIs" dxfId="2" priority="248" stopIfTrue="1" operator="lessThan">
      <formula>0</formula>
    </cfRule>
  </conditionalFormatting>
  <conditionalFormatting sqref="F1083">
    <cfRule type="cellIs" dxfId="2" priority="247" stopIfTrue="1" operator="lessThan">
      <formula>0</formula>
    </cfRule>
  </conditionalFormatting>
  <conditionalFormatting sqref="F1084">
    <cfRule type="cellIs" dxfId="2" priority="246" stopIfTrue="1" operator="lessThan">
      <formula>0</formula>
    </cfRule>
  </conditionalFormatting>
  <conditionalFormatting sqref="F1085">
    <cfRule type="cellIs" dxfId="2" priority="245" stopIfTrue="1" operator="lessThan">
      <formula>0</formula>
    </cfRule>
  </conditionalFormatting>
  <conditionalFormatting sqref="F1086">
    <cfRule type="cellIs" dxfId="2" priority="244" stopIfTrue="1" operator="lessThan">
      <formula>0</formula>
    </cfRule>
  </conditionalFormatting>
  <conditionalFormatting sqref="F1087">
    <cfRule type="cellIs" dxfId="2" priority="243" stopIfTrue="1" operator="lessThan">
      <formula>0</formula>
    </cfRule>
  </conditionalFormatting>
  <conditionalFormatting sqref="F1088">
    <cfRule type="cellIs" dxfId="2" priority="242" stopIfTrue="1" operator="lessThan">
      <formula>0</formula>
    </cfRule>
  </conditionalFormatting>
  <conditionalFormatting sqref="F1089">
    <cfRule type="cellIs" dxfId="2" priority="241" stopIfTrue="1" operator="lessThan">
      <formula>0</formula>
    </cfRule>
  </conditionalFormatting>
  <conditionalFormatting sqref="F1090">
    <cfRule type="cellIs" dxfId="2" priority="240" stopIfTrue="1" operator="lessThan">
      <formula>0</formula>
    </cfRule>
  </conditionalFormatting>
  <conditionalFormatting sqref="F1091">
    <cfRule type="cellIs" dxfId="2" priority="239" stopIfTrue="1" operator="lessThan">
      <formula>0</formula>
    </cfRule>
  </conditionalFormatting>
  <conditionalFormatting sqref="F1092">
    <cfRule type="cellIs" dxfId="2" priority="238" stopIfTrue="1" operator="lessThan">
      <formula>0</formula>
    </cfRule>
  </conditionalFormatting>
  <conditionalFormatting sqref="F1093">
    <cfRule type="cellIs" dxfId="2" priority="237" stopIfTrue="1" operator="lessThan">
      <formula>0</formula>
    </cfRule>
  </conditionalFormatting>
  <conditionalFormatting sqref="F1094">
    <cfRule type="cellIs" dxfId="2" priority="236" stopIfTrue="1" operator="lessThan">
      <formula>0</formula>
    </cfRule>
  </conditionalFormatting>
  <conditionalFormatting sqref="F1095">
    <cfRule type="cellIs" dxfId="2" priority="235" stopIfTrue="1" operator="lessThan">
      <formula>0</formula>
    </cfRule>
  </conditionalFormatting>
  <conditionalFormatting sqref="F1096">
    <cfRule type="cellIs" dxfId="2" priority="234" stopIfTrue="1" operator="lessThan">
      <formula>0</formula>
    </cfRule>
  </conditionalFormatting>
  <conditionalFormatting sqref="F1097">
    <cfRule type="cellIs" dxfId="2" priority="233" stopIfTrue="1" operator="lessThan">
      <formula>0</formula>
    </cfRule>
  </conditionalFormatting>
  <conditionalFormatting sqref="F1098">
    <cfRule type="cellIs" dxfId="2" priority="232" stopIfTrue="1" operator="lessThan">
      <formula>0</formula>
    </cfRule>
  </conditionalFormatting>
  <conditionalFormatting sqref="F1099">
    <cfRule type="cellIs" dxfId="2" priority="231" stopIfTrue="1" operator="lessThan">
      <formula>0</formula>
    </cfRule>
  </conditionalFormatting>
  <conditionalFormatting sqref="F1100">
    <cfRule type="cellIs" dxfId="2" priority="230" stopIfTrue="1" operator="lessThan">
      <formula>0</formula>
    </cfRule>
  </conditionalFormatting>
  <conditionalFormatting sqref="F1101">
    <cfRule type="cellIs" dxfId="2" priority="229" stopIfTrue="1" operator="lessThan">
      <formula>0</formula>
    </cfRule>
  </conditionalFormatting>
  <conditionalFormatting sqref="F1102">
    <cfRule type="cellIs" dxfId="2" priority="228" stopIfTrue="1" operator="lessThan">
      <formula>0</formula>
    </cfRule>
  </conditionalFormatting>
  <conditionalFormatting sqref="F1103">
    <cfRule type="cellIs" dxfId="2" priority="227" stopIfTrue="1" operator="lessThan">
      <formula>0</formula>
    </cfRule>
  </conditionalFormatting>
  <conditionalFormatting sqref="F1104">
    <cfRule type="cellIs" dxfId="2" priority="226" stopIfTrue="1" operator="lessThan">
      <formula>0</formula>
    </cfRule>
  </conditionalFormatting>
  <conditionalFormatting sqref="F1105">
    <cfRule type="cellIs" dxfId="2" priority="225" stopIfTrue="1" operator="lessThan">
      <formula>0</formula>
    </cfRule>
  </conditionalFormatting>
  <conditionalFormatting sqref="F1106">
    <cfRule type="cellIs" dxfId="2" priority="224" stopIfTrue="1" operator="lessThan">
      <formula>0</formula>
    </cfRule>
  </conditionalFormatting>
  <conditionalFormatting sqref="F1107">
    <cfRule type="cellIs" dxfId="2" priority="223" stopIfTrue="1" operator="lessThan">
      <formula>0</formula>
    </cfRule>
  </conditionalFormatting>
  <conditionalFormatting sqref="F1108">
    <cfRule type="cellIs" dxfId="2" priority="222" stopIfTrue="1" operator="lessThan">
      <formula>0</formula>
    </cfRule>
  </conditionalFormatting>
  <conditionalFormatting sqref="F1109">
    <cfRule type="cellIs" dxfId="2" priority="221" stopIfTrue="1" operator="lessThan">
      <formula>0</formula>
    </cfRule>
  </conditionalFormatting>
  <conditionalFormatting sqref="F1110">
    <cfRule type="cellIs" dxfId="2" priority="220" stopIfTrue="1" operator="lessThan">
      <formula>0</formula>
    </cfRule>
  </conditionalFormatting>
  <conditionalFormatting sqref="F1111">
    <cfRule type="cellIs" dxfId="2" priority="219" stopIfTrue="1" operator="lessThan">
      <formula>0</formula>
    </cfRule>
  </conditionalFormatting>
  <conditionalFormatting sqref="F1112">
    <cfRule type="cellIs" dxfId="2" priority="218" stopIfTrue="1" operator="lessThan">
      <formula>0</formula>
    </cfRule>
  </conditionalFormatting>
  <conditionalFormatting sqref="F1113">
    <cfRule type="cellIs" dxfId="2" priority="217" stopIfTrue="1" operator="lessThan">
      <formula>0</formula>
    </cfRule>
  </conditionalFormatting>
  <conditionalFormatting sqref="F1114">
    <cfRule type="cellIs" dxfId="2" priority="216" stopIfTrue="1" operator="lessThan">
      <formula>0</formula>
    </cfRule>
  </conditionalFormatting>
  <conditionalFormatting sqref="F1115">
    <cfRule type="cellIs" dxfId="2" priority="215" stopIfTrue="1" operator="lessThan">
      <formula>0</formula>
    </cfRule>
  </conditionalFormatting>
  <conditionalFormatting sqref="F1116">
    <cfRule type="cellIs" dxfId="2" priority="214" stopIfTrue="1" operator="lessThan">
      <formula>0</formula>
    </cfRule>
  </conditionalFormatting>
  <conditionalFormatting sqref="F1117">
    <cfRule type="cellIs" dxfId="2" priority="213" stopIfTrue="1" operator="lessThan">
      <formula>0</formula>
    </cfRule>
  </conditionalFormatting>
  <conditionalFormatting sqref="F1118">
    <cfRule type="cellIs" dxfId="2" priority="212" stopIfTrue="1" operator="lessThan">
      <formula>0</formula>
    </cfRule>
  </conditionalFormatting>
  <conditionalFormatting sqref="F1119">
    <cfRule type="cellIs" dxfId="2" priority="211" stopIfTrue="1" operator="lessThan">
      <formula>0</formula>
    </cfRule>
  </conditionalFormatting>
  <conditionalFormatting sqref="F1120">
    <cfRule type="cellIs" dxfId="2" priority="210" stopIfTrue="1" operator="lessThan">
      <formula>0</formula>
    </cfRule>
  </conditionalFormatting>
  <conditionalFormatting sqref="F1121">
    <cfRule type="cellIs" dxfId="2" priority="209" stopIfTrue="1" operator="lessThan">
      <formula>0</formula>
    </cfRule>
  </conditionalFormatting>
  <conditionalFormatting sqref="F1122">
    <cfRule type="cellIs" dxfId="2" priority="208" stopIfTrue="1" operator="lessThan">
      <formula>0</formula>
    </cfRule>
  </conditionalFormatting>
  <conditionalFormatting sqref="F1123">
    <cfRule type="cellIs" dxfId="2" priority="207" stopIfTrue="1" operator="lessThan">
      <formula>0</formula>
    </cfRule>
  </conditionalFormatting>
  <conditionalFormatting sqref="F1124">
    <cfRule type="cellIs" dxfId="2" priority="206" stopIfTrue="1" operator="lessThan">
      <formula>0</formula>
    </cfRule>
  </conditionalFormatting>
  <conditionalFormatting sqref="F1125">
    <cfRule type="cellIs" dxfId="2" priority="205" stopIfTrue="1" operator="lessThan">
      <formula>0</formula>
    </cfRule>
  </conditionalFormatting>
  <conditionalFormatting sqref="F1126">
    <cfRule type="cellIs" dxfId="2" priority="204" stopIfTrue="1" operator="lessThan">
      <formula>0</formula>
    </cfRule>
  </conditionalFormatting>
  <conditionalFormatting sqref="F1127">
    <cfRule type="cellIs" dxfId="2" priority="203" stopIfTrue="1" operator="lessThan">
      <formula>0</formula>
    </cfRule>
  </conditionalFormatting>
  <conditionalFormatting sqref="F1128">
    <cfRule type="cellIs" dxfId="2" priority="202" stopIfTrue="1" operator="lessThan">
      <formula>0</formula>
    </cfRule>
  </conditionalFormatting>
  <conditionalFormatting sqref="F1129">
    <cfRule type="cellIs" dxfId="2" priority="201" stopIfTrue="1" operator="lessThan">
      <formula>0</formula>
    </cfRule>
  </conditionalFormatting>
  <conditionalFormatting sqref="F1130">
    <cfRule type="cellIs" dxfId="2" priority="200" stopIfTrue="1" operator="lessThan">
      <formula>0</formula>
    </cfRule>
  </conditionalFormatting>
  <conditionalFormatting sqref="F1131">
    <cfRule type="cellIs" dxfId="2" priority="199" stopIfTrue="1" operator="lessThan">
      <formula>0</formula>
    </cfRule>
  </conditionalFormatting>
  <conditionalFormatting sqref="F1132">
    <cfRule type="cellIs" dxfId="2" priority="198" stopIfTrue="1" operator="lessThan">
      <formula>0</formula>
    </cfRule>
  </conditionalFormatting>
  <conditionalFormatting sqref="F1133">
    <cfRule type="cellIs" dxfId="2" priority="197" stopIfTrue="1" operator="lessThan">
      <formula>0</formula>
    </cfRule>
  </conditionalFormatting>
  <conditionalFormatting sqref="F1134">
    <cfRule type="cellIs" dxfId="2" priority="196" stopIfTrue="1" operator="lessThan">
      <formula>0</formula>
    </cfRule>
  </conditionalFormatting>
  <conditionalFormatting sqref="F1135">
    <cfRule type="cellIs" dxfId="2" priority="195" stopIfTrue="1" operator="lessThan">
      <formula>0</formula>
    </cfRule>
  </conditionalFormatting>
  <conditionalFormatting sqref="F1136">
    <cfRule type="cellIs" dxfId="2" priority="194" stopIfTrue="1" operator="lessThan">
      <formula>0</formula>
    </cfRule>
  </conditionalFormatting>
  <conditionalFormatting sqref="F1137">
    <cfRule type="cellIs" dxfId="2" priority="193" stopIfTrue="1" operator="lessThan">
      <formula>0</formula>
    </cfRule>
  </conditionalFormatting>
  <conditionalFormatting sqref="F1138">
    <cfRule type="cellIs" dxfId="2" priority="192" stopIfTrue="1" operator="lessThan">
      <formula>0</formula>
    </cfRule>
  </conditionalFormatting>
  <conditionalFormatting sqref="F1139">
    <cfRule type="cellIs" dxfId="2" priority="191" stopIfTrue="1" operator="lessThan">
      <formula>0</formula>
    </cfRule>
  </conditionalFormatting>
  <conditionalFormatting sqref="F1140">
    <cfRule type="cellIs" dxfId="2" priority="190" stopIfTrue="1" operator="lessThan">
      <formula>0</formula>
    </cfRule>
  </conditionalFormatting>
  <conditionalFormatting sqref="F1141">
    <cfRule type="cellIs" dxfId="2" priority="189" stopIfTrue="1" operator="lessThan">
      <formula>0</formula>
    </cfRule>
  </conditionalFormatting>
  <conditionalFormatting sqref="F1142">
    <cfRule type="cellIs" dxfId="2" priority="188" stopIfTrue="1" operator="lessThan">
      <formula>0</formula>
    </cfRule>
  </conditionalFormatting>
  <conditionalFormatting sqref="F1143">
    <cfRule type="cellIs" dxfId="2" priority="187" stopIfTrue="1" operator="lessThan">
      <formula>0</formula>
    </cfRule>
  </conditionalFormatting>
  <conditionalFormatting sqref="F1144">
    <cfRule type="cellIs" dxfId="2" priority="186" stopIfTrue="1" operator="lessThan">
      <formula>0</formula>
    </cfRule>
  </conditionalFormatting>
  <conditionalFormatting sqref="F1145">
    <cfRule type="cellIs" dxfId="2" priority="185" stopIfTrue="1" operator="lessThan">
      <formula>0</formula>
    </cfRule>
  </conditionalFormatting>
  <conditionalFormatting sqref="F1146">
    <cfRule type="cellIs" dxfId="2" priority="184" stopIfTrue="1" operator="lessThan">
      <formula>0</formula>
    </cfRule>
  </conditionalFormatting>
  <conditionalFormatting sqref="F1147">
    <cfRule type="cellIs" dxfId="2" priority="183" stopIfTrue="1" operator="lessThan">
      <formula>0</formula>
    </cfRule>
  </conditionalFormatting>
  <conditionalFormatting sqref="F1148">
    <cfRule type="cellIs" dxfId="2" priority="182" stopIfTrue="1" operator="lessThan">
      <formula>0</formula>
    </cfRule>
  </conditionalFormatting>
  <conditionalFormatting sqref="F1149">
    <cfRule type="cellIs" dxfId="2" priority="181" stopIfTrue="1" operator="lessThan">
      <formula>0</formula>
    </cfRule>
  </conditionalFormatting>
  <conditionalFormatting sqref="F1150">
    <cfRule type="cellIs" dxfId="2" priority="180" stopIfTrue="1" operator="lessThan">
      <formula>0</formula>
    </cfRule>
  </conditionalFormatting>
  <conditionalFormatting sqref="F1151">
    <cfRule type="cellIs" dxfId="2" priority="179" stopIfTrue="1" operator="lessThan">
      <formula>0</formula>
    </cfRule>
  </conditionalFormatting>
  <conditionalFormatting sqref="F1152">
    <cfRule type="cellIs" dxfId="2" priority="178" stopIfTrue="1" operator="lessThan">
      <formula>0</formula>
    </cfRule>
  </conditionalFormatting>
  <conditionalFormatting sqref="F1153">
    <cfRule type="cellIs" dxfId="2" priority="177" stopIfTrue="1" operator="lessThan">
      <formula>0</formula>
    </cfRule>
  </conditionalFormatting>
  <conditionalFormatting sqref="F1154">
    <cfRule type="cellIs" dxfId="2" priority="176" stopIfTrue="1" operator="lessThan">
      <formula>0</formula>
    </cfRule>
  </conditionalFormatting>
  <conditionalFormatting sqref="F1155">
    <cfRule type="cellIs" dxfId="2" priority="175" stopIfTrue="1" operator="lessThan">
      <formula>0</formula>
    </cfRule>
  </conditionalFormatting>
  <conditionalFormatting sqref="F1156">
    <cfRule type="cellIs" dxfId="2" priority="174" stopIfTrue="1" operator="lessThan">
      <formula>0</formula>
    </cfRule>
  </conditionalFormatting>
  <conditionalFormatting sqref="F1157">
    <cfRule type="cellIs" dxfId="2" priority="173" stopIfTrue="1" operator="lessThan">
      <formula>0</formula>
    </cfRule>
  </conditionalFormatting>
  <conditionalFormatting sqref="F1158">
    <cfRule type="cellIs" dxfId="2" priority="172" stopIfTrue="1" operator="lessThan">
      <formula>0</formula>
    </cfRule>
  </conditionalFormatting>
  <conditionalFormatting sqref="F1159">
    <cfRule type="cellIs" dxfId="2" priority="171" stopIfTrue="1" operator="lessThan">
      <formula>0</formula>
    </cfRule>
  </conditionalFormatting>
  <conditionalFormatting sqref="F1160">
    <cfRule type="cellIs" dxfId="2" priority="170" stopIfTrue="1" operator="lessThan">
      <formula>0</formula>
    </cfRule>
  </conditionalFormatting>
  <conditionalFormatting sqref="F1161">
    <cfRule type="cellIs" dxfId="2" priority="169" stopIfTrue="1" operator="lessThan">
      <formula>0</formula>
    </cfRule>
  </conditionalFormatting>
  <conditionalFormatting sqref="F1162">
    <cfRule type="cellIs" dxfId="2" priority="168" stopIfTrue="1" operator="lessThan">
      <formula>0</formula>
    </cfRule>
  </conditionalFormatting>
  <conditionalFormatting sqref="F1163">
    <cfRule type="cellIs" dxfId="2" priority="167" stopIfTrue="1" operator="lessThan">
      <formula>0</formula>
    </cfRule>
  </conditionalFormatting>
  <conditionalFormatting sqref="F1164">
    <cfRule type="cellIs" dxfId="2" priority="166" stopIfTrue="1" operator="lessThan">
      <formula>0</formula>
    </cfRule>
  </conditionalFormatting>
  <conditionalFormatting sqref="F1165">
    <cfRule type="cellIs" dxfId="2" priority="165" stopIfTrue="1" operator="lessThan">
      <formula>0</formula>
    </cfRule>
  </conditionalFormatting>
  <conditionalFormatting sqref="F1166">
    <cfRule type="cellIs" dxfId="2" priority="164" stopIfTrue="1" operator="lessThan">
      <formula>0</formula>
    </cfRule>
  </conditionalFormatting>
  <conditionalFormatting sqref="F1167">
    <cfRule type="cellIs" dxfId="2" priority="163" stopIfTrue="1" operator="lessThan">
      <formula>0</formula>
    </cfRule>
  </conditionalFormatting>
  <conditionalFormatting sqref="F1168">
    <cfRule type="cellIs" dxfId="2" priority="162" stopIfTrue="1" operator="lessThan">
      <formula>0</formula>
    </cfRule>
  </conditionalFormatting>
  <conditionalFormatting sqref="F1169">
    <cfRule type="cellIs" dxfId="2" priority="161" stopIfTrue="1" operator="lessThan">
      <formula>0</formula>
    </cfRule>
  </conditionalFormatting>
  <conditionalFormatting sqref="F1170">
    <cfRule type="cellIs" dxfId="2" priority="160" stopIfTrue="1" operator="lessThan">
      <formula>0</formula>
    </cfRule>
  </conditionalFormatting>
  <conditionalFormatting sqref="F1171">
    <cfRule type="cellIs" dxfId="2" priority="159" stopIfTrue="1" operator="lessThan">
      <formula>0</formula>
    </cfRule>
  </conditionalFormatting>
  <conditionalFormatting sqref="F1172">
    <cfRule type="cellIs" dxfId="2" priority="158" stopIfTrue="1" operator="lessThan">
      <formula>0</formula>
    </cfRule>
  </conditionalFormatting>
  <conditionalFormatting sqref="F1173">
    <cfRule type="cellIs" dxfId="2" priority="157" stopIfTrue="1" operator="lessThan">
      <formula>0</formula>
    </cfRule>
  </conditionalFormatting>
  <conditionalFormatting sqref="F1174">
    <cfRule type="cellIs" dxfId="2" priority="156" stopIfTrue="1" operator="lessThan">
      <formula>0</formula>
    </cfRule>
  </conditionalFormatting>
  <conditionalFormatting sqref="F1175">
    <cfRule type="cellIs" dxfId="2" priority="155" stopIfTrue="1" operator="lessThan">
      <formula>0</formula>
    </cfRule>
  </conditionalFormatting>
  <conditionalFormatting sqref="F1176">
    <cfRule type="cellIs" dxfId="2" priority="154" stopIfTrue="1" operator="lessThan">
      <formula>0</formula>
    </cfRule>
  </conditionalFormatting>
  <conditionalFormatting sqref="F1177">
    <cfRule type="cellIs" dxfId="2" priority="153" stopIfTrue="1" operator="lessThan">
      <formula>0</formula>
    </cfRule>
  </conditionalFormatting>
  <conditionalFormatting sqref="F1178">
    <cfRule type="cellIs" dxfId="2" priority="152" stopIfTrue="1" operator="lessThan">
      <formula>0</formula>
    </cfRule>
  </conditionalFormatting>
  <conditionalFormatting sqref="F1179">
    <cfRule type="cellIs" dxfId="2" priority="151" stopIfTrue="1" operator="lessThan">
      <formula>0</formula>
    </cfRule>
  </conditionalFormatting>
  <conditionalFormatting sqref="F1180">
    <cfRule type="cellIs" dxfId="2" priority="150" stopIfTrue="1" operator="lessThan">
      <formula>0</formula>
    </cfRule>
  </conditionalFormatting>
  <conditionalFormatting sqref="F1181">
    <cfRule type="cellIs" dxfId="2" priority="149" stopIfTrue="1" operator="lessThan">
      <formula>0</formula>
    </cfRule>
  </conditionalFormatting>
  <conditionalFormatting sqref="F1182">
    <cfRule type="cellIs" dxfId="2" priority="148" stopIfTrue="1" operator="lessThan">
      <formula>0</formula>
    </cfRule>
  </conditionalFormatting>
  <conditionalFormatting sqref="F1183">
    <cfRule type="cellIs" dxfId="2" priority="147" stopIfTrue="1" operator="lessThan">
      <formula>0</formula>
    </cfRule>
  </conditionalFormatting>
  <conditionalFormatting sqref="F1184">
    <cfRule type="cellIs" dxfId="2" priority="146" stopIfTrue="1" operator="lessThan">
      <formula>0</formula>
    </cfRule>
  </conditionalFormatting>
  <conditionalFormatting sqref="F1185">
    <cfRule type="cellIs" dxfId="2" priority="145" stopIfTrue="1" operator="lessThan">
      <formula>0</formula>
    </cfRule>
  </conditionalFormatting>
  <conditionalFormatting sqref="F1186">
    <cfRule type="cellIs" dxfId="2" priority="144" stopIfTrue="1" operator="lessThan">
      <formula>0</formula>
    </cfRule>
  </conditionalFormatting>
  <conditionalFormatting sqref="F1187">
    <cfRule type="cellIs" dxfId="2" priority="143" stopIfTrue="1" operator="lessThan">
      <formula>0</formula>
    </cfRule>
  </conditionalFormatting>
  <conditionalFormatting sqref="F1188">
    <cfRule type="cellIs" dxfId="2" priority="142" stopIfTrue="1" operator="lessThan">
      <formula>0</formula>
    </cfRule>
  </conditionalFormatting>
  <conditionalFormatting sqref="F1189">
    <cfRule type="cellIs" dxfId="2" priority="141" stopIfTrue="1" operator="lessThan">
      <formula>0</formula>
    </cfRule>
  </conditionalFormatting>
  <conditionalFormatting sqref="F1190">
    <cfRule type="cellIs" dxfId="2" priority="140" stopIfTrue="1" operator="lessThan">
      <formula>0</formula>
    </cfRule>
  </conditionalFormatting>
  <conditionalFormatting sqref="F1191">
    <cfRule type="cellIs" dxfId="2" priority="139" stopIfTrue="1" operator="lessThan">
      <formula>0</formula>
    </cfRule>
  </conditionalFormatting>
  <conditionalFormatting sqref="F1192">
    <cfRule type="cellIs" dxfId="2" priority="138" stopIfTrue="1" operator="lessThan">
      <formula>0</formula>
    </cfRule>
  </conditionalFormatting>
  <conditionalFormatting sqref="F1193">
    <cfRule type="cellIs" dxfId="2" priority="137" stopIfTrue="1" operator="lessThan">
      <formula>0</formula>
    </cfRule>
  </conditionalFormatting>
  <conditionalFormatting sqref="F1194">
    <cfRule type="cellIs" dxfId="2" priority="136" stopIfTrue="1" operator="lessThan">
      <formula>0</formula>
    </cfRule>
  </conditionalFormatting>
  <conditionalFormatting sqref="F1195">
    <cfRule type="cellIs" dxfId="2" priority="135" stopIfTrue="1" operator="lessThan">
      <formula>0</formula>
    </cfRule>
  </conditionalFormatting>
  <conditionalFormatting sqref="F1196">
    <cfRule type="cellIs" dxfId="2" priority="134" stopIfTrue="1" operator="lessThan">
      <formula>0</formula>
    </cfRule>
  </conditionalFormatting>
  <conditionalFormatting sqref="F1197">
    <cfRule type="cellIs" dxfId="2" priority="133" stopIfTrue="1" operator="lessThan">
      <formula>0</formula>
    </cfRule>
  </conditionalFormatting>
  <conditionalFormatting sqref="F1198">
    <cfRule type="cellIs" dxfId="2" priority="132" stopIfTrue="1" operator="lessThan">
      <formula>0</formula>
    </cfRule>
  </conditionalFormatting>
  <conditionalFormatting sqref="F1199">
    <cfRule type="cellIs" dxfId="2" priority="131" stopIfTrue="1" operator="lessThan">
      <formula>0</formula>
    </cfRule>
  </conditionalFormatting>
  <conditionalFormatting sqref="F1200">
    <cfRule type="cellIs" dxfId="2" priority="130" stopIfTrue="1" operator="lessThan">
      <formula>0</formula>
    </cfRule>
  </conditionalFormatting>
  <conditionalFormatting sqref="F1201">
    <cfRule type="cellIs" dxfId="2" priority="129" stopIfTrue="1" operator="lessThan">
      <formula>0</formula>
    </cfRule>
  </conditionalFormatting>
  <conditionalFormatting sqref="F1202">
    <cfRule type="cellIs" dxfId="2" priority="128" stopIfTrue="1" operator="lessThan">
      <formula>0</formula>
    </cfRule>
  </conditionalFormatting>
  <conditionalFormatting sqref="F1203">
    <cfRule type="cellIs" dxfId="2" priority="127" stopIfTrue="1" operator="lessThan">
      <formula>0</formula>
    </cfRule>
  </conditionalFormatting>
  <conditionalFormatting sqref="F1204">
    <cfRule type="cellIs" dxfId="2" priority="126" stopIfTrue="1" operator="lessThan">
      <formula>0</formula>
    </cfRule>
  </conditionalFormatting>
  <conditionalFormatting sqref="F1205">
    <cfRule type="cellIs" dxfId="2" priority="125" stopIfTrue="1" operator="lessThan">
      <formula>0</formula>
    </cfRule>
  </conditionalFormatting>
  <conditionalFormatting sqref="F1206">
    <cfRule type="cellIs" dxfId="2" priority="124" stopIfTrue="1" operator="lessThan">
      <formula>0</formula>
    </cfRule>
  </conditionalFormatting>
  <conditionalFormatting sqref="F1207">
    <cfRule type="cellIs" dxfId="2" priority="123" stopIfTrue="1" operator="lessThan">
      <formula>0</formula>
    </cfRule>
  </conditionalFormatting>
  <conditionalFormatting sqref="F1208">
    <cfRule type="cellIs" dxfId="2" priority="122" stopIfTrue="1" operator="lessThan">
      <formula>0</formula>
    </cfRule>
  </conditionalFormatting>
  <conditionalFormatting sqref="F1209">
    <cfRule type="cellIs" dxfId="2" priority="121" stopIfTrue="1" operator="lessThan">
      <formula>0</formula>
    </cfRule>
  </conditionalFormatting>
  <conditionalFormatting sqref="F1210">
    <cfRule type="cellIs" dxfId="2" priority="120" stopIfTrue="1" operator="lessThan">
      <formula>0</formula>
    </cfRule>
  </conditionalFormatting>
  <conditionalFormatting sqref="F1211">
    <cfRule type="cellIs" dxfId="2" priority="119" stopIfTrue="1" operator="lessThan">
      <formula>0</formula>
    </cfRule>
  </conditionalFormatting>
  <conditionalFormatting sqref="F1212">
    <cfRule type="cellIs" dxfId="2" priority="118" stopIfTrue="1" operator="lessThan">
      <formula>0</formula>
    </cfRule>
  </conditionalFormatting>
  <conditionalFormatting sqref="F1213">
    <cfRule type="cellIs" dxfId="2" priority="117" stopIfTrue="1" operator="lessThan">
      <formula>0</formula>
    </cfRule>
  </conditionalFormatting>
  <conditionalFormatting sqref="F1214">
    <cfRule type="cellIs" dxfId="2" priority="116" stopIfTrue="1" operator="lessThan">
      <formula>0</formula>
    </cfRule>
  </conditionalFormatting>
  <conditionalFormatting sqref="F1215">
    <cfRule type="cellIs" dxfId="2" priority="115" stopIfTrue="1" operator="lessThan">
      <formula>0</formula>
    </cfRule>
  </conditionalFormatting>
  <conditionalFormatting sqref="F1216">
    <cfRule type="cellIs" dxfId="2" priority="114" stopIfTrue="1" operator="lessThan">
      <formula>0</formula>
    </cfRule>
  </conditionalFormatting>
  <conditionalFormatting sqref="F1217">
    <cfRule type="cellIs" dxfId="2" priority="113" stopIfTrue="1" operator="lessThan">
      <formula>0</formula>
    </cfRule>
  </conditionalFormatting>
  <conditionalFormatting sqref="F1218">
    <cfRule type="cellIs" dxfId="2" priority="112" stopIfTrue="1" operator="lessThan">
      <formula>0</formula>
    </cfRule>
  </conditionalFormatting>
  <conditionalFormatting sqref="F1219">
    <cfRule type="cellIs" dxfId="2" priority="111" stopIfTrue="1" operator="lessThan">
      <formula>0</formula>
    </cfRule>
  </conditionalFormatting>
  <conditionalFormatting sqref="F1220">
    <cfRule type="cellIs" dxfId="2" priority="110" stopIfTrue="1" operator="lessThan">
      <formula>0</formula>
    </cfRule>
  </conditionalFormatting>
  <conditionalFormatting sqref="F1221">
    <cfRule type="cellIs" dxfId="2" priority="109" stopIfTrue="1" operator="lessThan">
      <formula>0</formula>
    </cfRule>
  </conditionalFormatting>
  <conditionalFormatting sqref="F1222">
    <cfRule type="cellIs" dxfId="2" priority="108" stopIfTrue="1" operator="lessThan">
      <formula>0</formula>
    </cfRule>
  </conditionalFormatting>
  <conditionalFormatting sqref="F1223">
    <cfRule type="cellIs" dxfId="2" priority="107" stopIfTrue="1" operator="lessThan">
      <formula>0</formula>
    </cfRule>
  </conditionalFormatting>
  <conditionalFormatting sqref="F1224">
    <cfRule type="cellIs" dxfId="2" priority="106" stopIfTrue="1" operator="lessThan">
      <formula>0</formula>
    </cfRule>
  </conditionalFormatting>
  <conditionalFormatting sqref="F1225">
    <cfRule type="cellIs" dxfId="2" priority="105" stopIfTrue="1" operator="lessThan">
      <formula>0</formula>
    </cfRule>
  </conditionalFormatting>
  <conditionalFormatting sqref="F1226">
    <cfRule type="cellIs" dxfId="2" priority="104" stopIfTrue="1" operator="lessThan">
      <formula>0</formula>
    </cfRule>
  </conditionalFormatting>
  <conditionalFormatting sqref="F1227">
    <cfRule type="cellIs" dxfId="2" priority="103" stopIfTrue="1" operator="lessThan">
      <formula>0</formula>
    </cfRule>
  </conditionalFormatting>
  <conditionalFormatting sqref="F1228">
    <cfRule type="cellIs" dxfId="2" priority="102" stopIfTrue="1" operator="lessThan">
      <formula>0</formula>
    </cfRule>
  </conditionalFormatting>
  <conditionalFormatting sqref="F1229">
    <cfRule type="cellIs" dxfId="2" priority="101" stopIfTrue="1" operator="lessThan">
      <formula>0</formula>
    </cfRule>
  </conditionalFormatting>
  <conditionalFormatting sqref="F1230">
    <cfRule type="cellIs" dxfId="2" priority="100" stopIfTrue="1" operator="lessThan">
      <formula>0</formula>
    </cfRule>
  </conditionalFormatting>
  <conditionalFormatting sqref="F1231">
    <cfRule type="cellIs" dxfId="2" priority="99" stopIfTrue="1" operator="lessThan">
      <formula>0</formula>
    </cfRule>
  </conditionalFormatting>
  <conditionalFormatting sqref="F1232">
    <cfRule type="cellIs" dxfId="2" priority="98" stopIfTrue="1" operator="lessThan">
      <formula>0</formula>
    </cfRule>
  </conditionalFormatting>
  <conditionalFormatting sqref="F1233">
    <cfRule type="cellIs" dxfId="2" priority="97" stopIfTrue="1" operator="lessThan">
      <formula>0</formula>
    </cfRule>
  </conditionalFormatting>
  <conditionalFormatting sqref="F1234">
    <cfRule type="cellIs" dxfId="2" priority="96" stopIfTrue="1" operator="lessThan">
      <formula>0</formula>
    </cfRule>
  </conditionalFormatting>
  <conditionalFormatting sqref="F1235">
    <cfRule type="cellIs" dxfId="2" priority="95" stopIfTrue="1" operator="lessThan">
      <formula>0</formula>
    </cfRule>
  </conditionalFormatting>
  <conditionalFormatting sqref="F1236">
    <cfRule type="cellIs" dxfId="2" priority="94" stopIfTrue="1" operator="lessThan">
      <formula>0</formula>
    </cfRule>
  </conditionalFormatting>
  <conditionalFormatting sqref="F1237">
    <cfRule type="cellIs" dxfId="2" priority="93" stopIfTrue="1" operator="lessThan">
      <formula>0</formula>
    </cfRule>
  </conditionalFormatting>
  <conditionalFormatting sqref="F1238">
    <cfRule type="cellIs" dxfId="2" priority="92" stopIfTrue="1" operator="lessThan">
      <formula>0</formula>
    </cfRule>
  </conditionalFormatting>
  <conditionalFormatting sqref="F1239">
    <cfRule type="cellIs" dxfId="2" priority="91" stopIfTrue="1" operator="lessThan">
      <formula>0</formula>
    </cfRule>
  </conditionalFormatting>
  <conditionalFormatting sqref="F1240">
    <cfRule type="cellIs" dxfId="2" priority="90" stopIfTrue="1" operator="lessThan">
      <formula>0</formula>
    </cfRule>
  </conditionalFormatting>
  <conditionalFormatting sqref="F1241">
    <cfRule type="cellIs" dxfId="2" priority="89" stopIfTrue="1" operator="lessThan">
      <formula>0</formula>
    </cfRule>
  </conditionalFormatting>
  <conditionalFormatting sqref="F1242">
    <cfRule type="cellIs" dxfId="2" priority="88" stopIfTrue="1" operator="lessThan">
      <formula>0</formula>
    </cfRule>
  </conditionalFormatting>
  <conditionalFormatting sqref="F1243">
    <cfRule type="cellIs" dxfId="2" priority="87" stopIfTrue="1" operator="lessThan">
      <formula>0</formula>
    </cfRule>
  </conditionalFormatting>
  <conditionalFormatting sqref="F1244">
    <cfRule type="cellIs" dxfId="2" priority="86" stopIfTrue="1" operator="lessThan">
      <formula>0</formula>
    </cfRule>
  </conditionalFormatting>
  <conditionalFormatting sqref="F1245">
    <cfRule type="cellIs" dxfId="2" priority="85" stopIfTrue="1" operator="lessThan">
      <formula>0</formula>
    </cfRule>
  </conditionalFormatting>
  <conditionalFormatting sqref="F1246">
    <cfRule type="cellIs" dxfId="2" priority="84" stopIfTrue="1" operator="lessThan">
      <formula>0</formula>
    </cfRule>
  </conditionalFormatting>
  <conditionalFormatting sqref="F1247">
    <cfRule type="cellIs" dxfId="2" priority="83" stopIfTrue="1" operator="lessThan">
      <formula>0</formula>
    </cfRule>
  </conditionalFormatting>
  <conditionalFormatting sqref="F1248">
    <cfRule type="cellIs" dxfId="2" priority="82" stopIfTrue="1" operator="lessThan">
      <formula>0</formula>
    </cfRule>
  </conditionalFormatting>
  <conditionalFormatting sqref="F1249">
    <cfRule type="cellIs" dxfId="2" priority="81" stopIfTrue="1" operator="lessThan">
      <formula>0</formula>
    </cfRule>
  </conditionalFormatting>
  <conditionalFormatting sqref="F1250">
    <cfRule type="cellIs" dxfId="2" priority="80" stopIfTrue="1" operator="lessThan">
      <formula>0</formula>
    </cfRule>
  </conditionalFormatting>
  <conditionalFormatting sqref="F1251">
    <cfRule type="cellIs" dxfId="2" priority="79" stopIfTrue="1" operator="lessThan">
      <formula>0</formula>
    </cfRule>
  </conditionalFormatting>
  <conditionalFormatting sqref="F1252">
    <cfRule type="cellIs" dxfId="2" priority="78" stopIfTrue="1" operator="lessThan">
      <formula>0</formula>
    </cfRule>
  </conditionalFormatting>
  <conditionalFormatting sqref="F1253">
    <cfRule type="cellIs" dxfId="2" priority="77" stopIfTrue="1" operator="lessThan">
      <formula>0</formula>
    </cfRule>
  </conditionalFormatting>
  <conditionalFormatting sqref="F1254">
    <cfRule type="cellIs" dxfId="2" priority="76" stopIfTrue="1" operator="lessThan">
      <formula>0</formula>
    </cfRule>
  </conditionalFormatting>
  <conditionalFormatting sqref="F1255">
    <cfRule type="cellIs" dxfId="2" priority="75" stopIfTrue="1" operator="lessThan">
      <formula>0</formula>
    </cfRule>
  </conditionalFormatting>
  <conditionalFormatting sqref="F1256">
    <cfRule type="cellIs" dxfId="2" priority="74" stopIfTrue="1" operator="lessThan">
      <formula>0</formula>
    </cfRule>
  </conditionalFormatting>
  <conditionalFormatting sqref="F1257">
    <cfRule type="cellIs" dxfId="2" priority="73" stopIfTrue="1" operator="lessThan">
      <formula>0</formula>
    </cfRule>
  </conditionalFormatting>
  <conditionalFormatting sqref="F1258">
    <cfRule type="cellIs" dxfId="2" priority="72" stopIfTrue="1" operator="lessThan">
      <formula>0</formula>
    </cfRule>
  </conditionalFormatting>
  <conditionalFormatting sqref="F1259">
    <cfRule type="cellIs" dxfId="2" priority="71" stopIfTrue="1" operator="lessThan">
      <formula>0</formula>
    </cfRule>
  </conditionalFormatting>
  <conditionalFormatting sqref="F1260">
    <cfRule type="cellIs" dxfId="2" priority="70" stopIfTrue="1" operator="lessThan">
      <formula>0</formula>
    </cfRule>
  </conditionalFormatting>
  <conditionalFormatting sqref="F1261">
    <cfRule type="cellIs" dxfId="2" priority="69" stopIfTrue="1" operator="lessThan">
      <formula>0</formula>
    </cfRule>
  </conditionalFormatting>
  <conditionalFormatting sqref="F1262">
    <cfRule type="cellIs" dxfId="2" priority="68" stopIfTrue="1" operator="lessThan">
      <formula>0</formula>
    </cfRule>
  </conditionalFormatting>
  <conditionalFormatting sqref="F1263">
    <cfRule type="cellIs" dxfId="2" priority="67" stopIfTrue="1" operator="lessThan">
      <formula>0</formula>
    </cfRule>
  </conditionalFormatting>
  <conditionalFormatting sqref="F1264">
    <cfRule type="cellIs" dxfId="2" priority="66" stopIfTrue="1" operator="lessThan">
      <formula>0</formula>
    </cfRule>
  </conditionalFormatting>
  <conditionalFormatting sqref="F1265">
    <cfRule type="cellIs" dxfId="2" priority="65" stopIfTrue="1" operator="lessThan">
      <formula>0</formula>
    </cfRule>
  </conditionalFormatting>
  <conditionalFormatting sqref="F1266">
    <cfRule type="cellIs" dxfId="2" priority="64" stopIfTrue="1" operator="lessThan">
      <formula>0</formula>
    </cfRule>
  </conditionalFormatting>
  <conditionalFormatting sqref="F1267">
    <cfRule type="cellIs" dxfId="2" priority="63" stopIfTrue="1" operator="lessThan">
      <formula>0</formula>
    </cfRule>
  </conditionalFormatting>
  <conditionalFormatting sqref="F1268">
    <cfRule type="cellIs" dxfId="2" priority="62" stopIfTrue="1" operator="lessThan">
      <formula>0</formula>
    </cfRule>
  </conditionalFormatting>
  <conditionalFormatting sqref="F1269">
    <cfRule type="cellIs" dxfId="2" priority="61" stopIfTrue="1" operator="lessThan">
      <formula>0</formula>
    </cfRule>
  </conditionalFormatting>
  <conditionalFormatting sqref="F1270">
    <cfRule type="cellIs" dxfId="2" priority="60" stopIfTrue="1" operator="lessThan">
      <formula>0</formula>
    </cfRule>
  </conditionalFormatting>
  <conditionalFormatting sqref="F1271">
    <cfRule type="cellIs" dxfId="2" priority="59" stopIfTrue="1" operator="lessThan">
      <formula>0</formula>
    </cfRule>
  </conditionalFormatting>
  <conditionalFormatting sqref="F1272">
    <cfRule type="cellIs" dxfId="2" priority="58" stopIfTrue="1" operator="lessThan">
      <formula>0</formula>
    </cfRule>
  </conditionalFormatting>
  <conditionalFormatting sqref="F1273">
    <cfRule type="cellIs" dxfId="2" priority="57" stopIfTrue="1" operator="lessThan">
      <formula>0</formula>
    </cfRule>
  </conditionalFormatting>
  <conditionalFormatting sqref="F1274">
    <cfRule type="cellIs" dxfId="2" priority="56" stopIfTrue="1" operator="lessThan">
      <formula>0</formula>
    </cfRule>
  </conditionalFormatting>
  <conditionalFormatting sqref="F1275">
    <cfRule type="cellIs" dxfId="2" priority="55" stopIfTrue="1" operator="lessThan">
      <formula>0</formula>
    </cfRule>
  </conditionalFormatting>
  <conditionalFormatting sqref="F1276">
    <cfRule type="cellIs" dxfId="2" priority="54" stopIfTrue="1" operator="lessThan">
      <formula>0</formula>
    </cfRule>
  </conditionalFormatting>
  <conditionalFormatting sqref="F1277">
    <cfRule type="cellIs" dxfId="2" priority="53" stopIfTrue="1" operator="lessThan">
      <formula>0</formula>
    </cfRule>
  </conditionalFormatting>
  <conditionalFormatting sqref="F1278">
    <cfRule type="cellIs" dxfId="2" priority="52" stopIfTrue="1" operator="lessThan">
      <formula>0</formula>
    </cfRule>
  </conditionalFormatting>
  <conditionalFormatting sqref="F1279">
    <cfRule type="cellIs" dxfId="2" priority="51" stopIfTrue="1" operator="lessThan">
      <formula>0</formula>
    </cfRule>
  </conditionalFormatting>
  <conditionalFormatting sqref="F1280">
    <cfRule type="cellIs" dxfId="2" priority="50" stopIfTrue="1" operator="lessThan">
      <formula>0</formula>
    </cfRule>
  </conditionalFormatting>
  <conditionalFormatting sqref="F1281">
    <cfRule type="cellIs" dxfId="2" priority="49" stopIfTrue="1" operator="lessThan">
      <formula>0</formula>
    </cfRule>
  </conditionalFormatting>
  <conditionalFormatting sqref="F1282">
    <cfRule type="cellIs" dxfId="2" priority="48" stopIfTrue="1" operator="lessThan">
      <formula>0</formula>
    </cfRule>
  </conditionalFormatting>
  <conditionalFormatting sqref="F1283">
    <cfRule type="cellIs" dxfId="2" priority="47" stopIfTrue="1" operator="lessThan">
      <formula>0</formula>
    </cfRule>
  </conditionalFormatting>
  <conditionalFormatting sqref="F1284">
    <cfRule type="cellIs" dxfId="2" priority="46" stopIfTrue="1" operator="lessThan">
      <formula>0</formula>
    </cfRule>
  </conditionalFormatting>
  <conditionalFormatting sqref="F1285">
    <cfRule type="cellIs" dxfId="2" priority="45" stopIfTrue="1" operator="lessThan">
      <formula>0</formula>
    </cfRule>
  </conditionalFormatting>
  <conditionalFormatting sqref="F1286">
    <cfRule type="cellIs" dxfId="2" priority="44" stopIfTrue="1" operator="lessThan">
      <formula>0</formula>
    </cfRule>
  </conditionalFormatting>
  <conditionalFormatting sqref="F1287">
    <cfRule type="cellIs" dxfId="2" priority="43" stopIfTrue="1" operator="lessThan">
      <formula>0</formula>
    </cfRule>
  </conditionalFormatting>
  <conditionalFormatting sqref="F1288">
    <cfRule type="cellIs" dxfId="2" priority="42" stopIfTrue="1" operator="lessThan">
      <formula>0</formula>
    </cfRule>
  </conditionalFormatting>
  <conditionalFormatting sqref="F1289">
    <cfRule type="cellIs" dxfId="2" priority="41" stopIfTrue="1" operator="lessThan">
      <formula>0</formula>
    </cfRule>
  </conditionalFormatting>
  <conditionalFormatting sqref="F1290">
    <cfRule type="cellIs" dxfId="2" priority="40" stopIfTrue="1" operator="lessThan">
      <formula>0</formula>
    </cfRule>
  </conditionalFormatting>
  <conditionalFormatting sqref="F1291">
    <cfRule type="cellIs" dxfId="2" priority="39" stopIfTrue="1" operator="lessThan">
      <formula>0</formula>
    </cfRule>
  </conditionalFormatting>
  <conditionalFormatting sqref="F1292">
    <cfRule type="cellIs" dxfId="2" priority="38" stopIfTrue="1" operator="lessThan">
      <formula>0</formula>
    </cfRule>
  </conditionalFormatting>
  <conditionalFormatting sqref="F1293">
    <cfRule type="cellIs" dxfId="2" priority="37" stopIfTrue="1" operator="lessThan">
      <formula>0</formula>
    </cfRule>
  </conditionalFormatting>
  <conditionalFormatting sqref="F1294">
    <cfRule type="cellIs" dxfId="2" priority="36" stopIfTrue="1" operator="lessThan">
      <formula>0</formula>
    </cfRule>
  </conditionalFormatting>
  <conditionalFormatting sqref="F1295">
    <cfRule type="cellIs" dxfId="2" priority="35" stopIfTrue="1" operator="lessThan">
      <formula>0</formula>
    </cfRule>
  </conditionalFormatting>
  <conditionalFormatting sqref="F1296">
    <cfRule type="cellIs" dxfId="2" priority="34" stopIfTrue="1" operator="lessThan">
      <formula>0</formula>
    </cfRule>
  </conditionalFormatting>
  <conditionalFormatting sqref="F1297">
    <cfRule type="cellIs" dxfId="2" priority="33" stopIfTrue="1" operator="lessThan">
      <formula>0</formula>
    </cfRule>
  </conditionalFormatting>
  <conditionalFormatting sqref="F1298">
    <cfRule type="cellIs" dxfId="2" priority="32" stopIfTrue="1" operator="lessThan">
      <formula>0</formula>
    </cfRule>
  </conditionalFormatting>
  <conditionalFormatting sqref="F1299">
    <cfRule type="cellIs" dxfId="2" priority="31" stopIfTrue="1" operator="lessThan">
      <formula>0</formula>
    </cfRule>
  </conditionalFormatting>
  <conditionalFormatting sqref="F1300">
    <cfRule type="cellIs" dxfId="2" priority="30" stopIfTrue="1" operator="lessThan">
      <formula>0</formula>
    </cfRule>
  </conditionalFormatting>
  <conditionalFormatting sqref="F1301">
    <cfRule type="cellIs" dxfId="2" priority="29" stopIfTrue="1" operator="lessThan">
      <formula>0</formula>
    </cfRule>
  </conditionalFormatting>
  <conditionalFormatting sqref="F1302">
    <cfRule type="cellIs" dxfId="2" priority="28" stopIfTrue="1" operator="lessThan">
      <formula>0</formula>
    </cfRule>
  </conditionalFormatting>
  <conditionalFormatting sqref="F1303">
    <cfRule type="cellIs" dxfId="2" priority="27" stopIfTrue="1" operator="lessThan">
      <formula>0</formula>
    </cfRule>
  </conditionalFormatting>
  <conditionalFormatting sqref="F1304">
    <cfRule type="cellIs" dxfId="2" priority="26" stopIfTrue="1" operator="lessThan">
      <formula>0</formula>
    </cfRule>
  </conditionalFormatting>
  <conditionalFormatting sqref="F1305">
    <cfRule type="cellIs" dxfId="2" priority="25" stopIfTrue="1" operator="lessThan">
      <formula>0</formula>
    </cfRule>
  </conditionalFormatting>
  <conditionalFormatting sqref="F1306">
    <cfRule type="cellIs" dxfId="2" priority="24" stopIfTrue="1" operator="lessThan">
      <formula>0</formula>
    </cfRule>
  </conditionalFormatting>
  <conditionalFormatting sqref="F1307">
    <cfRule type="cellIs" dxfId="2" priority="23" stopIfTrue="1" operator="lessThan">
      <formula>0</formula>
    </cfRule>
  </conditionalFormatting>
  <conditionalFormatting sqref="F1308">
    <cfRule type="cellIs" dxfId="2" priority="22" stopIfTrue="1" operator="lessThan">
      <formula>0</formula>
    </cfRule>
  </conditionalFormatting>
  <conditionalFormatting sqref="F1309">
    <cfRule type="cellIs" dxfId="2" priority="21" stopIfTrue="1" operator="lessThan">
      <formula>0</formula>
    </cfRule>
  </conditionalFormatting>
  <conditionalFormatting sqref="F1310">
    <cfRule type="cellIs" dxfId="2" priority="20" stopIfTrue="1" operator="lessThan">
      <formula>0</formula>
    </cfRule>
  </conditionalFormatting>
  <conditionalFormatting sqref="F1311">
    <cfRule type="cellIs" dxfId="2" priority="19" stopIfTrue="1" operator="lessThan">
      <formula>0</formula>
    </cfRule>
  </conditionalFormatting>
  <conditionalFormatting sqref="F1312">
    <cfRule type="cellIs" dxfId="2" priority="18" stopIfTrue="1" operator="lessThan">
      <formula>0</formula>
    </cfRule>
  </conditionalFormatting>
  <conditionalFormatting sqref="F1313">
    <cfRule type="cellIs" dxfId="2" priority="17" stopIfTrue="1" operator="lessThan">
      <formula>0</formula>
    </cfRule>
  </conditionalFormatting>
  <conditionalFormatting sqref="F1314">
    <cfRule type="cellIs" dxfId="2" priority="16" stopIfTrue="1" operator="lessThan">
      <formula>0</formula>
    </cfRule>
  </conditionalFormatting>
  <conditionalFormatting sqref="F1315">
    <cfRule type="cellIs" dxfId="2" priority="15" stopIfTrue="1" operator="lessThan">
      <formula>0</formula>
    </cfRule>
  </conditionalFormatting>
  <conditionalFormatting sqref="F1316">
    <cfRule type="cellIs" dxfId="2" priority="14" stopIfTrue="1" operator="lessThan">
      <formula>0</formula>
    </cfRule>
  </conditionalFormatting>
  <conditionalFormatting sqref="F1317">
    <cfRule type="cellIs" dxfId="2" priority="13" stopIfTrue="1" operator="lessThan">
      <formula>0</formula>
    </cfRule>
  </conditionalFormatting>
  <conditionalFormatting sqref="F1318">
    <cfRule type="cellIs" dxfId="2" priority="12" stopIfTrue="1" operator="lessThan">
      <formula>0</formula>
    </cfRule>
  </conditionalFormatting>
  <conditionalFormatting sqref="F1319">
    <cfRule type="cellIs" dxfId="2" priority="11" stopIfTrue="1" operator="lessThan">
      <formula>0</formula>
    </cfRule>
  </conditionalFormatting>
  <conditionalFormatting sqref="F1320">
    <cfRule type="cellIs" dxfId="2" priority="10" stopIfTrue="1" operator="lessThan">
      <formula>0</formula>
    </cfRule>
  </conditionalFormatting>
  <conditionalFormatting sqref="F1321">
    <cfRule type="cellIs" dxfId="2" priority="9" stopIfTrue="1" operator="lessThan">
      <formula>0</formula>
    </cfRule>
  </conditionalFormatting>
  <conditionalFormatting sqref="F1322">
    <cfRule type="cellIs" dxfId="2" priority="8" stopIfTrue="1" operator="lessThan">
      <formula>0</formula>
    </cfRule>
  </conditionalFormatting>
  <conditionalFormatting sqref="F1323">
    <cfRule type="cellIs" dxfId="2" priority="7" stopIfTrue="1" operator="lessThan">
      <formula>0</formula>
    </cfRule>
  </conditionalFormatting>
  <conditionalFormatting sqref="F1324">
    <cfRule type="cellIs" dxfId="2" priority="6" stopIfTrue="1" operator="lessThan">
      <formula>0</formula>
    </cfRule>
  </conditionalFormatting>
  <conditionalFormatting sqref="F1325">
    <cfRule type="cellIs" dxfId="2" priority="5" stopIfTrue="1" operator="lessThan">
      <formula>0</formula>
    </cfRule>
  </conditionalFormatting>
  <conditionalFormatting sqref="F1326">
    <cfRule type="cellIs" dxfId="2" priority="4" stopIfTrue="1" operator="lessThan">
      <formula>0</formula>
    </cfRule>
  </conditionalFormatting>
  <conditionalFormatting sqref="F1327">
    <cfRule type="cellIs" dxfId="2" priority="3" stopIfTrue="1" operator="lessThan">
      <formula>0</formula>
    </cfRule>
  </conditionalFormatting>
  <conditionalFormatting sqref="F1328">
    <cfRule type="cellIs" dxfId="2" priority="2" stopIfTrue="1" operator="lessThan">
      <formula>0</formula>
    </cfRule>
  </conditionalFormatting>
  <conditionalFormatting sqref="F1329">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10"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topLeftCell="A7" workbookViewId="0">
      <selection activeCell="D19" sqref="D19"/>
    </sheetView>
  </sheetViews>
  <sheetFormatPr defaultColWidth="9" defaultRowHeight="13.5" outlineLevelCol="1"/>
  <cols>
    <col min="1" max="1" width="79" customWidth="1"/>
    <col min="2" max="2" width="36.5" customWidth="1"/>
  </cols>
  <sheetData>
    <row r="1" ht="45" customHeight="1" spans="1:2">
      <c r="A1" s="425" t="s">
        <v>2386</v>
      </c>
      <c r="B1" s="425"/>
    </row>
    <row r="2" ht="20.1" customHeight="1" spans="1:2">
      <c r="A2" s="426"/>
      <c r="B2" s="427" t="s">
        <v>2</v>
      </c>
    </row>
    <row r="3" ht="45" customHeight="1" spans="1:2">
      <c r="A3" s="428" t="s">
        <v>2387</v>
      </c>
      <c r="B3" s="88" t="s">
        <v>6</v>
      </c>
    </row>
    <row r="4" ht="30" customHeight="1" spans="1:2">
      <c r="A4" s="429" t="s">
        <v>2388</v>
      </c>
      <c r="B4" s="430">
        <f>B5+B6+B7+B8</f>
        <v>104863</v>
      </c>
    </row>
    <row r="5" ht="30" customHeight="1" spans="1:2">
      <c r="A5" s="431" t="s">
        <v>2389</v>
      </c>
      <c r="B5" s="432">
        <v>47214</v>
      </c>
    </row>
    <row r="6" ht="30" customHeight="1" spans="1:2">
      <c r="A6" s="431" t="s">
        <v>2390</v>
      </c>
      <c r="B6" s="432">
        <v>17998</v>
      </c>
    </row>
    <row r="7" ht="30" customHeight="1" spans="1:2">
      <c r="A7" s="431" t="s">
        <v>2391</v>
      </c>
      <c r="B7" s="432">
        <v>7775</v>
      </c>
    </row>
    <row r="8" ht="30" customHeight="1" spans="1:2">
      <c r="A8" s="431" t="s">
        <v>2392</v>
      </c>
      <c r="B8" s="432">
        <v>31876</v>
      </c>
    </row>
    <row r="9" ht="30" customHeight="1" spans="1:2">
      <c r="A9" s="429" t="s">
        <v>2393</v>
      </c>
      <c r="B9" s="430">
        <f>SUM(B10:B19)</f>
        <v>8411</v>
      </c>
    </row>
    <row r="10" ht="30" customHeight="1" spans="1:2">
      <c r="A10" s="431" t="s">
        <v>2394</v>
      </c>
      <c r="B10" s="432">
        <v>7099</v>
      </c>
    </row>
    <row r="11" ht="30" customHeight="1" spans="1:2">
      <c r="A11" s="431" t="s">
        <v>2395</v>
      </c>
      <c r="B11" s="432">
        <v>0</v>
      </c>
    </row>
    <row r="12" ht="30" customHeight="1" spans="1:2">
      <c r="A12" s="431" t="s">
        <v>2396</v>
      </c>
      <c r="B12" s="432">
        <v>119</v>
      </c>
    </row>
    <row r="13" ht="30" customHeight="1" spans="1:2">
      <c r="A13" s="431" t="s">
        <v>2397</v>
      </c>
      <c r="B13" s="432"/>
    </row>
    <row r="14" ht="30" customHeight="1" spans="1:2">
      <c r="A14" s="431" t="s">
        <v>2398</v>
      </c>
      <c r="B14" s="432"/>
    </row>
    <row r="15" ht="30" customHeight="1" spans="1:2">
      <c r="A15" s="431" t="s">
        <v>2399</v>
      </c>
      <c r="B15" s="432"/>
    </row>
    <row r="16" ht="30" customHeight="1" spans="1:2">
      <c r="A16" s="431" t="s">
        <v>2400</v>
      </c>
      <c r="B16" s="432">
        <v>1</v>
      </c>
    </row>
    <row r="17" ht="30" customHeight="1" spans="1:2">
      <c r="A17" s="431" t="s">
        <v>2401</v>
      </c>
      <c r="B17" s="432">
        <v>634</v>
      </c>
    </row>
    <row r="18" ht="30" customHeight="1" spans="1:2">
      <c r="A18" s="431" t="s">
        <v>2402</v>
      </c>
      <c r="B18" s="432">
        <v>440</v>
      </c>
    </row>
    <row r="19" ht="30" customHeight="1" spans="1:2">
      <c r="A19" s="431" t="s">
        <v>2403</v>
      </c>
      <c r="B19" s="432">
        <v>118</v>
      </c>
    </row>
    <row r="20" ht="30" customHeight="1" spans="1:2">
      <c r="A20" s="429" t="s">
        <v>2404</v>
      </c>
      <c r="B20" s="430"/>
    </row>
    <row r="21" ht="30" customHeight="1" spans="1:2">
      <c r="A21" s="431" t="s">
        <v>2405</v>
      </c>
      <c r="B21" s="409"/>
    </row>
    <row r="22" ht="30" customHeight="1" spans="1:2">
      <c r="A22" s="429" t="s">
        <v>2406</v>
      </c>
      <c r="B22" s="430">
        <f>B23+B24</f>
        <v>208780</v>
      </c>
    </row>
    <row r="23" ht="30" customHeight="1" spans="1:2">
      <c r="A23" s="431" t="s">
        <v>2407</v>
      </c>
      <c r="B23" s="409">
        <v>192724</v>
      </c>
    </row>
    <row r="24" ht="30" customHeight="1" spans="1:2">
      <c r="A24" s="431" t="s">
        <v>2408</v>
      </c>
      <c r="B24" s="432">
        <v>16056</v>
      </c>
    </row>
    <row r="25" ht="30" customHeight="1" spans="1:2">
      <c r="A25" s="429" t="s">
        <v>2409</v>
      </c>
      <c r="B25" s="430">
        <f>B26</f>
        <v>0</v>
      </c>
    </row>
    <row r="26" ht="30" customHeight="1" spans="1:2">
      <c r="A26" s="431" t="s">
        <v>2410</v>
      </c>
      <c r="B26" s="409"/>
    </row>
    <row r="27" ht="30" customHeight="1" spans="1:2">
      <c r="A27" s="429" t="s">
        <v>2411</v>
      </c>
      <c r="B27" s="430">
        <f>B28+B29+B30</f>
        <v>17943</v>
      </c>
    </row>
    <row r="28" ht="30" customHeight="1" spans="1:2">
      <c r="A28" s="431" t="s">
        <v>2412</v>
      </c>
      <c r="B28" s="432">
        <v>17939</v>
      </c>
    </row>
    <row r="29" ht="30" customHeight="1" spans="1:2">
      <c r="A29" s="431" t="s">
        <v>2413</v>
      </c>
      <c r="B29" s="432"/>
    </row>
    <row r="30" ht="30" customHeight="1" spans="1:2">
      <c r="A30" s="431" t="s">
        <v>2414</v>
      </c>
      <c r="B30" s="432">
        <v>4</v>
      </c>
    </row>
    <row r="31" ht="30" customHeight="1" spans="1:2">
      <c r="A31" s="433" t="s">
        <v>2415</v>
      </c>
      <c r="B31" s="430">
        <f>B4+B9+B20+B22+B25+B27</f>
        <v>339997</v>
      </c>
    </row>
  </sheetData>
  <autoFilter ref="A3:B31">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43"/>
  <sheetViews>
    <sheetView showGridLines="0" showZeros="0" view="pageBreakPreview" zoomScaleNormal="100" workbookViewId="0">
      <selection activeCell="B14" sqref="B14"/>
    </sheetView>
  </sheetViews>
  <sheetFormatPr defaultColWidth="9" defaultRowHeight="13.5" outlineLevelCol="4"/>
  <cols>
    <col min="1" max="1" width="69.6333333333333" style="274" customWidth="1"/>
    <col min="2" max="2" width="45.6333333333333" customWidth="1"/>
    <col min="3" max="4" width="16.6333333333333" hidden="1" customWidth="1"/>
    <col min="5" max="5" width="9" hidden="1" customWidth="1"/>
  </cols>
  <sheetData>
    <row r="1" s="273" customFormat="1" ht="45" customHeight="1" spans="1:4">
      <c r="A1" s="414" t="s">
        <v>2416</v>
      </c>
      <c r="B1" s="414"/>
      <c r="C1" s="414"/>
      <c r="D1" s="414"/>
    </row>
    <row r="2" ht="20.1" customHeight="1" spans="1:4">
      <c r="A2" s="277"/>
      <c r="B2" s="404" t="s">
        <v>2</v>
      </c>
      <c r="C2" s="415"/>
      <c r="D2" s="415" t="s">
        <v>2</v>
      </c>
    </row>
    <row r="3" ht="45" customHeight="1" spans="1:5">
      <c r="A3" s="182" t="s">
        <v>2417</v>
      </c>
      <c r="B3" s="88" t="s">
        <v>6</v>
      </c>
      <c r="C3" s="416" t="s">
        <v>2418</v>
      </c>
      <c r="D3" s="88" t="s">
        <v>2419</v>
      </c>
      <c r="E3" s="417" t="s">
        <v>134</v>
      </c>
    </row>
    <row r="4" ht="36" customHeight="1" spans="1:5">
      <c r="A4" s="418" t="s">
        <v>2420</v>
      </c>
      <c r="B4" s="112"/>
      <c r="C4" s="419">
        <f>SUM(C5:C5)</f>
        <v>0</v>
      </c>
      <c r="D4" s="420">
        <f>SUM(D5:D5)</f>
        <v>0</v>
      </c>
      <c r="E4" s="286" t="str">
        <f>IF(A4&lt;&gt;"",IF(SUM(B4:D4)&lt;&gt;0,"是","否"),"是")</f>
        <v>否</v>
      </c>
    </row>
    <row r="5" ht="36" customHeight="1" spans="1:5">
      <c r="A5" s="421" t="s">
        <v>2421</v>
      </c>
      <c r="B5" s="131"/>
      <c r="C5" s="422"/>
      <c r="D5" s="423"/>
      <c r="E5" s="286" t="str">
        <f>IF(A5&lt;&gt;"",IF(SUM(B5:D5)&lt;&gt;0,"是","否"),"是")</f>
        <v>否</v>
      </c>
    </row>
    <row r="6" ht="36" customHeight="1" spans="1:5">
      <c r="A6" s="418" t="s">
        <v>2422</v>
      </c>
      <c r="B6" s="131"/>
      <c r="C6" s="422">
        <v>64164</v>
      </c>
      <c r="D6" s="423"/>
      <c r="E6" s="286" t="str">
        <f>IF(A6&lt;&gt;"",IF(SUM(B6:D6)&lt;&gt;0,"是","否"),"是")</f>
        <v>是</v>
      </c>
    </row>
    <row r="7" ht="36" customHeight="1" spans="1:5">
      <c r="A7" s="421" t="s">
        <v>2421</v>
      </c>
      <c r="B7" s="112"/>
      <c r="C7" s="422"/>
      <c r="D7" s="423"/>
      <c r="E7" s="286"/>
    </row>
    <row r="8" ht="36" customHeight="1" spans="1:5">
      <c r="A8" s="418" t="s">
        <v>2423</v>
      </c>
      <c r="B8" s="131"/>
      <c r="C8" s="422">
        <v>2293</v>
      </c>
      <c r="D8" s="423"/>
      <c r="E8" s="286" t="str">
        <f>IF(A8&lt;&gt;"",IF(SUM(B8:D8)&lt;&gt;0,"是","否"),"是")</f>
        <v>是</v>
      </c>
    </row>
    <row r="9" ht="36" customHeight="1" spans="1:5">
      <c r="A9" s="421" t="s">
        <v>2421</v>
      </c>
      <c r="B9" s="131"/>
      <c r="C9" s="422"/>
      <c r="D9" s="423"/>
      <c r="E9" s="286"/>
    </row>
    <row r="10" ht="36" customHeight="1" spans="1:5">
      <c r="A10" s="418" t="s">
        <v>2424</v>
      </c>
      <c r="B10" s="131"/>
      <c r="C10" s="422">
        <v>9600</v>
      </c>
      <c r="D10" s="423"/>
      <c r="E10" s="286" t="str">
        <f>IF(A10&lt;&gt;"",IF(SUM(B10:D10)&lt;&gt;0,"是","否"),"是")</f>
        <v>是</v>
      </c>
    </row>
    <row r="11" ht="36" customHeight="1" spans="1:5">
      <c r="A11" s="421" t="s">
        <v>2421</v>
      </c>
      <c r="B11" s="131"/>
      <c r="C11" s="422"/>
      <c r="D11" s="423"/>
      <c r="E11" s="286"/>
    </row>
    <row r="12" ht="36" customHeight="1" spans="1:5">
      <c r="A12" s="418" t="s">
        <v>2425</v>
      </c>
      <c r="B12" s="131"/>
      <c r="C12" s="422">
        <v>280</v>
      </c>
      <c r="D12" s="423"/>
      <c r="E12" s="286" t="str">
        <f>IF(A12&lt;&gt;"",IF(SUM(B12:D12)&lt;&gt;0,"是","否"),"是")</f>
        <v>是</v>
      </c>
    </row>
    <row r="13" ht="36" customHeight="1" spans="1:5">
      <c r="A13" s="421" t="s">
        <v>2421</v>
      </c>
      <c r="B13" s="131"/>
      <c r="C13" s="422"/>
      <c r="D13" s="423"/>
      <c r="E13" s="286"/>
    </row>
    <row r="14" ht="36" customHeight="1" spans="1:5">
      <c r="A14" s="418" t="s">
        <v>2426</v>
      </c>
      <c r="B14" s="131"/>
      <c r="C14" s="422">
        <v>83870</v>
      </c>
      <c r="D14" s="423"/>
      <c r="E14" s="286" t="str">
        <f>IF(A14&lt;&gt;"",IF(SUM(B14:D14)&lt;&gt;0,"是","否"),"是")</f>
        <v>是</v>
      </c>
    </row>
    <row r="15" ht="36" customHeight="1" spans="1:5">
      <c r="A15" s="421" t="s">
        <v>2421</v>
      </c>
      <c r="B15" s="131"/>
      <c r="C15" s="422"/>
      <c r="D15" s="423"/>
      <c r="E15" s="286"/>
    </row>
    <row r="16" ht="36" customHeight="1" spans="1:5">
      <c r="A16" s="418" t="s">
        <v>2427</v>
      </c>
      <c r="B16" s="131"/>
      <c r="C16" s="422">
        <v>413</v>
      </c>
      <c r="D16" s="423"/>
      <c r="E16" s="286" t="str">
        <f>IF(A16&lt;&gt;"",IF(SUM(B16:D16)&lt;&gt;0,"是","否"),"是")</f>
        <v>是</v>
      </c>
    </row>
    <row r="17" ht="36" customHeight="1" spans="1:5">
      <c r="A17" s="421" t="s">
        <v>2421</v>
      </c>
      <c r="B17" s="131"/>
      <c r="C17" s="422"/>
      <c r="D17" s="423"/>
      <c r="E17" s="286"/>
    </row>
    <row r="18" ht="36" customHeight="1" spans="1:5">
      <c r="A18" s="418" t="s">
        <v>2428</v>
      </c>
      <c r="B18" s="131"/>
      <c r="C18" s="422">
        <v>60</v>
      </c>
      <c r="D18" s="423"/>
      <c r="E18" s="286" t="str">
        <f>IF(A18&lt;&gt;"",IF(SUM(B18:D18)&lt;&gt;0,"是","否"),"是")</f>
        <v>是</v>
      </c>
    </row>
    <row r="19" ht="36" customHeight="1" spans="1:5">
      <c r="A19" s="421" t="s">
        <v>2421</v>
      </c>
      <c r="B19" s="131"/>
      <c r="C19" s="422"/>
      <c r="D19" s="423"/>
      <c r="E19" s="286"/>
    </row>
    <row r="20" ht="36" customHeight="1" spans="1:5">
      <c r="A20" s="418" t="s">
        <v>2429</v>
      </c>
      <c r="B20" s="131"/>
      <c r="C20" s="422">
        <v>4418</v>
      </c>
      <c r="D20" s="423"/>
      <c r="E20" s="286" t="str">
        <f>IF(A20&lt;&gt;"",IF(SUM(B20:D20)&lt;&gt;0,"是","否"),"是")</f>
        <v>是</v>
      </c>
    </row>
    <row r="21" ht="36" customHeight="1" spans="1:5">
      <c r="A21" s="421" t="s">
        <v>2421</v>
      </c>
      <c r="B21" s="131"/>
      <c r="C21" s="419"/>
      <c r="D21" s="420"/>
      <c r="E21" s="286"/>
    </row>
    <row r="22" ht="36" customHeight="1" spans="1:5">
      <c r="A22" s="418" t="s">
        <v>2430</v>
      </c>
      <c r="B22" s="131"/>
      <c r="C22" s="422"/>
      <c r="D22" s="423"/>
      <c r="E22" s="286" t="str">
        <f>IF(A22&lt;&gt;"",IF(SUM(B22:D22)&lt;&gt;0,"是","否"),"是")</f>
        <v>否</v>
      </c>
    </row>
    <row r="23" ht="36" customHeight="1" spans="1:5">
      <c r="A23" s="421" t="s">
        <v>2421</v>
      </c>
      <c r="B23" s="131"/>
      <c r="C23" s="422"/>
      <c r="D23" s="423"/>
      <c r="E23" s="286"/>
    </row>
    <row r="24" ht="36" customHeight="1" spans="1:5">
      <c r="A24" s="418" t="s">
        <v>2431</v>
      </c>
      <c r="B24" s="131"/>
      <c r="C24" s="422"/>
      <c r="D24" s="423"/>
      <c r="E24" s="286" t="str">
        <f>IF(A24&lt;&gt;"",IF(SUM(B24:D24)&lt;&gt;0,"是","否"),"是")</f>
        <v>否</v>
      </c>
    </row>
    <row r="25" ht="36" customHeight="1" spans="1:5">
      <c r="A25" s="421" t="s">
        <v>2421</v>
      </c>
      <c r="B25" s="131"/>
      <c r="C25" s="422"/>
      <c r="D25" s="423"/>
      <c r="E25" s="286"/>
    </row>
    <row r="26" ht="36" customHeight="1" spans="1:5">
      <c r="A26" s="418" t="s">
        <v>2432</v>
      </c>
      <c r="B26" s="131"/>
      <c r="C26" s="422"/>
      <c r="D26" s="423">
        <v>5000</v>
      </c>
      <c r="E26" s="286" t="str">
        <f>IF(A26&lt;&gt;"",IF(SUM(B26:D26)&lt;&gt;0,"是","否"),"是")</f>
        <v>是</v>
      </c>
    </row>
    <row r="27" ht="36" customHeight="1" spans="1:5">
      <c r="A27" s="421" t="s">
        <v>2421</v>
      </c>
      <c r="B27" s="131"/>
      <c r="C27" s="422"/>
      <c r="D27" s="423"/>
      <c r="E27" s="286"/>
    </row>
    <row r="28" ht="36" customHeight="1" spans="1:5">
      <c r="A28" s="418" t="s">
        <v>2433</v>
      </c>
      <c r="B28" s="131"/>
      <c r="C28" s="422">
        <v>3800</v>
      </c>
      <c r="D28" s="423"/>
      <c r="E28" s="286" t="str">
        <f>IF(A28&lt;&gt;"",IF(SUM(B28:D28)&lt;&gt;0,"是","否"),"是")</f>
        <v>是</v>
      </c>
    </row>
    <row r="29" ht="36" customHeight="1" spans="1:5">
      <c r="A29" s="421" t="s">
        <v>2421</v>
      </c>
      <c r="B29" s="131"/>
      <c r="C29" s="422"/>
      <c r="D29" s="423"/>
      <c r="E29" s="286"/>
    </row>
    <row r="30" ht="36" customHeight="1" spans="1:5">
      <c r="A30" s="418" t="s">
        <v>2434</v>
      </c>
      <c r="B30" s="131"/>
      <c r="C30" s="422">
        <v>1257</v>
      </c>
      <c r="D30" s="423"/>
      <c r="E30" s="286" t="str">
        <f>IF(A30&lt;&gt;"",IF(SUM(B30:D30)&lt;&gt;0,"是","否"),"是")</f>
        <v>是</v>
      </c>
    </row>
    <row r="31" ht="36" customHeight="1" spans="1:5">
      <c r="A31" s="421" t="s">
        <v>2421</v>
      </c>
      <c r="B31" s="131"/>
      <c r="C31" s="422"/>
      <c r="D31" s="423"/>
      <c r="E31" s="286"/>
    </row>
    <row r="32" ht="36" customHeight="1" spans="1:5">
      <c r="A32" s="418" t="s">
        <v>2435</v>
      </c>
      <c r="B32" s="131"/>
      <c r="C32" s="422">
        <v>2163</v>
      </c>
      <c r="D32" s="423"/>
      <c r="E32" s="286" t="str">
        <f>IF(A32&lt;&gt;"",IF(SUM(B32:D32)&lt;&gt;0,"是","否"),"是")</f>
        <v>是</v>
      </c>
    </row>
    <row r="33" ht="36" customHeight="1" spans="1:5">
      <c r="A33" s="421" t="s">
        <v>2421</v>
      </c>
      <c r="B33" s="131"/>
      <c r="C33" s="422"/>
      <c r="D33" s="423"/>
      <c r="E33" s="286"/>
    </row>
    <row r="34" ht="36" customHeight="1" spans="1:5">
      <c r="A34" s="418" t="s">
        <v>2436</v>
      </c>
      <c r="B34" s="131"/>
      <c r="E34" s="286" t="str">
        <f>IF(A34&lt;&gt;"",IF(SUM(B34:D34)&lt;&gt;0,"是","否"),"是")</f>
        <v>否</v>
      </c>
    </row>
    <row r="35" ht="36" customHeight="1" spans="1:5">
      <c r="A35" s="421" t="s">
        <v>2421</v>
      </c>
      <c r="B35" s="131"/>
      <c r="E35" s="286"/>
    </row>
    <row r="36" ht="36" customHeight="1" spans="1:5">
      <c r="A36" s="418" t="s">
        <v>2437</v>
      </c>
      <c r="B36" s="131"/>
      <c r="E36" s="286" t="str">
        <f>IF(A36&lt;&gt;"",IF(SUM(B36:D36)&lt;&gt;0,"是","否"),"是")</f>
        <v>否</v>
      </c>
    </row>
    <row r="37" ht="36" customHeight="1" spans="1:5">
      <c r="A37" s="421" t="s">
        <v>2421</v>
      </c>
      <c r="B37" s="131"/>
      <c r="E37" s="286"/>
    </row>
    <row r="38" ht="36" customHeight="1" spans="1:5">
      <c r="A38" s="418" t="s">
        <v>2438</v>
      </c>
      <c r="B38" s="131"/>
      <c r="E38" s="286" t="str">
        <f>IF(A38&lt;&gt;"",IF(SUM(B38:D38)&lt;&gt;0,"是","否"),"是")</f>
        <v>否</v>
      </c>
    </row>
    <row r="39" ht="36" customHeight="1" spans="1:5">
      <c r="A39" s="421" t="s">
        <v>2421</v>
      </c>
      <c r="B39" s="131"/>
      <c r="E39" s="286"/>
    </row>
    <row r="40" ht="36" customHeight="1" spans="1:5">
      <c r="A40" s="418" t="s">
        <v>2439</v>
      </c>
      <c r="B40" s="131"/>
      <c r="E40" s="286" t="str">
        <f>IF(A40&lt;&gt;"",IF(SUM(B40:D40)&lt;&gt;0,"是","否"),"是")</f>
        <v>否</v>
      </c>
    </row>
    <row r="41" ht="36" customHeight="1" spans="1:5">
      <c r="A41" s="421" t="s">
        <v>2421</v>
      </c>
      <c r="B41" s="131"/>
      <c r="E41" s="286"/>
    </row>
    <row r="42" ht="36" customHeight="1" spans="1:5">
      <c r="A42" s="424" t="s">
        <v>2440</v>
      </c>
      <c r="B42" s="131"/>
      <c r="E42" s="286" t="str">
        <f>IF(A42&lt;&gt;"",IF(SUM(B42:D42)&lt;&gt;0,"是","否"),"是")</f>
        <v>否</v>
      </c>
    </row>
    <row r="43" ht="25" customHeight="1" spans="1:1">
      <c r="A43" s="290" t="s">
        <v>2441</v>
      </c>
    </row>
  </sheetData>
  <autoFilter ref="A3:E43">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10"/>
  <sheetViews>
    <sheetView showGridLines="0" showZeros="0" view="pageBreakPreview" zoomScaleNormal="85" workbookViewId="0">
      <selection activeCell="F32" sqref="F32"/>
    </sheetView>
  </sheetViews>
  <sheetFormatPr defaultColWidth="9" defaultRowHeight="14.25" outlineLevelCol="5"/>
  <cols>
    <col min="1" max="1" width="43.6333333333333" style="167" customWidth="1"/>
    <col min="2" max="2" width="20.6333333333333" style="169" customWidth="1"/>
    <col min="3" max="3" width="20.6333333333333" style="167" customWidth="1"/>
    <col min="4" max="4" width="20" style="348" customWidth="1"/>
    <col min="5" max="5" width="12.6333333333333" style="167"/>
    <col min="6" max="16377" width="9" style="167"/>
    <col min="16378" max="16379" width="35.6333333333333" style="167"/>
    <col min="16380" max="16384" width="9" style="167"/>
  </cols>
  <sheetData>
    <row r="1" ht="45" customHeight="1" spans="1:4">
      <c r="A1" s="172" t="s">
        <v>2442</v>
      </c>
      <c r="B1" s="172"/>
      <c r="C1" s="172"/>
      <c r="D1" s="172"/>
    </row>
    <row r="2" ht="20.1" customHeight="1" spans="1:4">
      <c r="A2" s="173"/>
      <c r="B2" s="173"/>
      <c r="C2" s="403"/>
      <c r="D2" s="404" t="s">
        <v>2</v>
      </c>
    </row>
    <row r="3" s="168" customFormat="1" ht="45" customHeight="1" spans="1:4">
      <c r="A3" s="175" t="s">
        <v>2443</v>
      </c>
      <c r="B3" s="175" t="s">
        <v>2440</v>
      </c>
      <c r="C3" s="405" t="s">
        <v>2444</v>
      </c>
      <c r="D3" s="405" t="s">
        <v>2445</v>
      </c>
    </row>
    <row r="4" ht="36" customHeight="1" spans="1:4">
      <c r="A4" s="406" t="s">
        <v>2446</v>
      </c>
      <c r="B4" s="407"/>
      <c r="C4" s="407"/>
      <c r="D4" s="407"/>
    </row>
    <row r="5" ht="36" customHeight="1" spans="1:6">
      <c r="A5" s="408" t="s">
        <v>2447</v>
      </c>
      <c r="B5" s="177"/>
      <c r="C5" s="177"/>
      <c r="D5" s="409"/>
      <c r="F5" s="167" t="s">
        <v>2448</v>
      </c>
    </row>
    <row r="6" ht="36" customHeight="1" spans="1:4">
      <c r="A6" s="406" t="s">
        <v>2449</v>
      </c>
      <c r="B6" s="407"/>
      <c r="C6" s="407"/>
      <c r="D6" s="407"/>
    </row>
    <row r="7" ht="20.25" spans="1:4">
      <c r="A7" s="184" t="s">
        <v>2450</v>
      </c>
      <c r="B7" s="410"/>
      <c r="C7" s="411"/>
      <c r="D7" s="412"/>
    </row>
    <row r="8" spans="3:3">
      <c r="C8" s="413"/>
    </row>
    <row r="9" spans="3:3">
      <c r="C9" s="413"/>
    </row>
    <row r="10" spans="3:3">
      <c r="C10" s="413"/>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B7" sqref="B7"/>
    </sheetView>
  </sheetViews>
  <sheetFormatPr defaultColWidth="9" defaultRowHeight="13.5" outlineLevelCol="4"/>
  <cols>
    <col min="1" max="1" width="37.75" style="373" customWidth="1"/>
    <col min="2" max="2" width="22" style="373" customWidth="1"/>
    <col min="3" max="4" width="23.8833333333333" style="373" customWidth="1"/>
    <col min="5" max="5" width="24.5" style="373" customWidth="1"/>
    <col min="6" max="248" width="9" style="373"/>
    <col min="249" max="16384" width="9" style="1"/>
  </cols>
  <sheetData>
    <row r="1" s="373" customFormat="1" ht="40.5" customHeight="1" spans="1:5">
      <c r="A1" s="375" t="s">
        <v>2451</v>
      </c>
      <c r="B1" s="375"/>
      <c r="C1" s="375"/>
      <c r="D1" s="375"/>
      <c r="E1" s="375"/>
    </row>
    <row r="2" s="373" customFormat="1" ht="17" customHeight="1" spans="1:5">
      <c r="A2" s="390"/>
      <c r="B2" s="390"/>
      <c r="C2" s="390"/>
      <c r="D2" s="391"/>
      <c r="E2" s="392" t="s">
        <v>2</v>
      </c>
    </row>
    <row r="3" s="1" customFormat="1" ht="24.95" customHeight="1" spans="1:5">
      <c r="A3" s="393" t="s">
        <v>4</v>
      </c>
      <c r="B3" s="393" t="s">
        <v>129</v>
      </c>
      <c r="C3" s="393" t="s">
        <v>6</v>
      </c>
      <c r="D3" s="394" t="s">
        <v>2452</v>
      </c>
      <c r="E3" s="395"/>
    </row>
    <row r="4" s="1" customFormat="1" ht="24.95" customHeight="1" spans="1:5">
      <c r="A4" s="396"/>
      <c r="B4" s="396"/>
      <c r="C4" s="396"/>
      <c r="D4" s="175" t="s">
        <v>2453</v>
      </c>
      <c r="E4" s="175" t="s">
        <v>2454</v>
      </c>
    </row>
    <row r="5" s="373" customFormat="1" ht="35" customHeight="1" spans="1:5">
      <c r="A5" s="397" t="s">
        <v>2440</v>
      </c>
      <c r="B5" s="312">
        <f>SUM(B6:B8)</f>
        <v>1669</v>
      </c>
      <c r="C5" s="312">
        <f>SUM(C6:C8)</f>
        <v>1666</v>
      </c>
      <c r="D5" s="312">
        <f t="shared" ref="D5:D10" si="0">C5-B5</f>
        <v>-3</v>
      </c>
      <c r="E5" s="398">
        <f t="shared" ref="E5:E10" si="1">D5/B5</f>
        <v>-0.0018</v>
      </c>
    </row>
    <row r="6" s="373" customFormat="1" ht="35" customHeight="1" spans="1:5">
      <c r="A6" s="157" t="s">
        <v>2455</v>
      </c>
      <c r="B6" s="399">
        <v>14</v>
      </c>
      <c r="C6" s="400">
        <v>24</v>
      </c>
      <c r="D6" s="312">
        <f t="shared" si="0"/>
        <v>10</v>
      </c>
      <c r="E6" s="398">
        <f t="shared" si="1"/>
        <v>0.7143</v>
      </c>
    </row>
    <row r="7" s="373" customFormat="1" ht="35" customHeight="1" spans="1:5">
      <c r="A7" s="157" t="s">
        <v>2456</v>
      </c>
      <c r="B7" s="399">
        <v>61</v>
      </c>
      <c r="C7" s="400">
        <v>30</v>
      </c>
      <c r="D7" s="312">
        <f t="shared" si="0"/>
        <v>-31</v>
      </c>
      <c r="E7" s="398">
        <f t="shared" si="1"/>
        <v>-0.5082</v>
      </c>
    </row>
    <row r="8" s="373" customFormat="1" ht="35" customHeight="1" spans="1:5">
      <c r="A8" s="157" t="s">
        <v>2457</v>
      </c>
      <c r="B8" s="399">
        <f>SUM(B9:B10)</f>
        <v>1594</v>
      </c>
      <c r="C8" s="399">
        <f>SUM(C9:C10)</f>
        <v>1612</v>
      </c>
      <c r="D8" s="312">
        <f t="shared" si="0"/>
        <v>18</v>
      </c>
      <c r="E8" s="398">
        <f t="shared" si="1"/>
        <v>0.0113</v>
      </c>
    </row>
    <row r="9" s="373" customFormat="1" ht="35" customHeight="1" spans="1:5">
      <c r="A9" s="161" t="s">
        <v>2458</v>
      </c>
      <c r="B9" s="322">
        <f>25+43</f>
        <v>68</v>
      </c>
      <c r="C9" s="322">
        <v>490</v>
      </c>
      <c r="D9" s="322">
        <f t="shared" si="0"/>
        <v>422</v>
      </c>
      <c r="E9" s="401">
        <f t="shared" si="1"/>
        <v>6.2059</v>
      </c>
    </row>
    <row r="10" s="373" customFormat="1" ht="35" customHeight="1" spans="1:5">
      <c r="A10" s="161" t="s">
        <v>2459</v>
      </c>
      <c r="B10" s="322">
        <v>1526</v>
      </c>
      <c r="C10" s="322">
        <v>1122</v>
      </c>
      <c r="D10" s="322">
        <f t="shared" si="0"/>
        <v>-404</v>
      </c>
      <c r="E10" s="401">
        <f t="shared" si="1"/>
        <v>-0.2647</v>
      </c>
    </row>
    <row r="11" s="373" customFormat="1" ht="204" customHeight="1" spans="1:5">
      <c r="A11" s="402" t="s">
        <v>2460</v>
      </c>
      <c r="B11" s="402"/>
      <c r="C11" s="402"/>
      <c r="D11" s="402"/>
      <c r="E11" s="402"/>
    </row>
  </sheetData>
  <mergeCells count="6">
    <mergeCell ref="A1:E1"/>
    <mergeCell ref="D3:E3"/>
    <mergeCell ref="A11:E11"/>
    <mergeCell ref="A3:A4"/>
    <mergeCell ref="B3:B4"/>
    <mergeCell ref="C3:C4"/>
  </mergeCells>
  <conditionalFormatting sqref="B5">
    <cfRule type="expression" dxfId="3" priority="5" stopIfTrue="1">
      <formula>"len($A:$A)=3"</formula>
    </cfRule>
  </conditionalFormatting>
  <conditionalFormatting sqref="C5">
    <cfRule type="expression" dxfId="3" priority="1" stopIfTrue="1">
      <formula>"len($A:$A)=3"</formula>
    </cfRule>
  </conditionalFormatting>
  <conditionalFormatting sqref="B9:B10">
    <cfRule type="expression" dxfId="3" priority="6" stopIfTrue="1">
      <formula>"len($A:$A)=3"</formula>
    </cfRule>
  </conditionalFormatting>
  <conditionalFormatting sqref="C9:C10">
    <cfRule type="expression" dxfId="3" priority="2" stopIfTrue="1">
      <formula>"len($A:$A)=3"</formula>
    </cfRule>
  </conditionalFormatting>
  <conditionalFormatting sqref="D5:D10">
    <cfRule type="expression" dxfId="3" priority="4" stopIfTrue="1">
      <formula>"len($A:$A)=3"</formula>
    </cfRule>
  </conditionalFormatting>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9">
    <tabColor rgb="FF00B0F0"/>
  </sheetPr>
  <dimension ref="A1:F50"/>
  <sheetViews>
    <sheetView showGridLines="0" showZeros="0" view="pageBreakPreview" zoomScaleNormal="115" topLeftCell="B10" workbookViewId="0">
      <selection activeCell="D36" sqref="D36"/>
    </sheetView>
  </sheetViews>
  <sheetFormatPr defaultColWidth="9" defaultRowHeight="14.25" outlineLevelCol="5"/>
  <cols>
    <col min="1" max="1" width="20.6333333333333" style="167" hidden="1" customWidth="1"/>
    <col min="2" max="2" width="50.75" style="167" customWidth="1"/>
    <col min="3" max="4" width="20.6333333333333" style="167" customWidth="1"/>
    <col min="5" max="5" width="20.6333333333333" style="348" customWidth="1"/>
    <col min="6" max="6" width="3.75" style="167" hidden="1" customWidth="1"/>
    <col min="7" max="16357" width="9" style="167"/>
    <col min="16358" max="16358" width="45.6333333333333" style="167"/>
    <col min="16359" max="16384" width="9" style="167"/>
  </cols>
  <sheetData>
    <row r="1" s="373" customFormat="1" ht="40.5" customHeight="1" spans="1:5">
      <c r="A1" s="375" t="s">
        <v>2461</v>
      </c>
      <c r="B1" s="375"/>
      <c r="C1" s="375"/>
      <c r="D1" s="375"/>
      <c r="E1" s="375"/>
    </row>
    <row r="2" s="346" customFormat="1" ht="20.1" customHeight="1" spans="1:6">
      <c r="A2" s="349"/>
      <c r="B2" s="350"/>
      <c r="C2" s="351"/>
      <c r="D2" s="350"/>
      <c r="E2" s="352" t="s">
        <v>2</v>
      </c>
      <c r="F2" s="349"/>
    </row>
    <row r="3" s="347" customFormat="1" ht="37.5" spans="1:6">
      <c r="A3" s="353" t="s">
        <v>3</v>
      </c>
      <c r="B3" s="354" t="s">
        <v>4</v>
      </c>
      <c r="C3" s="189" t="s">
        <v>5</v>
      </c>
      <c r="D3" s="189" t="s">
        <v>6</v>
      </c>
      <c r="E3" s="189" t="s">
        <v>7</v>
      </c>
      <c r="F3" s="355" t="s">
        <v>134</v>
      </c>
    </row>
    <row r="4" s="347" customFormat="1" ht="36" customHeight="1" spans="1:6">
      <c r="A4" s="317" t="s">
        <v>2462</v>
      </c>
      <c r="B4" s="311" t="s">
        <v>2463</v>
      </c>
      <c r="C4" s="312"/>
      <c r="D4" s="312"/>
      <c r="E4" s="324"/>
      <c r="F4" s="356" t="str">
        <f t="shared" ref="F4:F37" si="0">IF(LEN(A4)=7,"是",IF(B4&lt;&gt;"",IF(SUM(C4:D4)&lt;&gt;0,"是","否"),"是"))</f>
        <v>是</v>
      </c>
    </row>
    <row r="5" ht="36" customHeight="1" spans="1:6">
      <c r="A5" s="317" t="s">
        <v>2464</v>
      </c>
      <c r="B5" s="311" t="s">
        <v>2465</v>
      </c>
      <c r="C5" s="312"/>
      <c r="D5" s="312"/>
      <c r="E5" s="357"/>
      <c r="F5" s="356" t="str">
        <f t="shared" si="0"/>
        <v>是</v>
      </c>
    </row>
    <row r="6" ht="36" customHeight="1" spans="1:6">
      <c r="A6" s="317" t="s">
        <v>2466</v>
      </c>
      <c r="B6" s="311" t="s">
        <v>2467</v>
      </c>
      <c r="C6" s="312"/>
      <c r="D6" s="312"/>
      <c r="E6" s="357"/>
      <c r="F6" s="356" t="str">
        <f t="shared" si="0"/>
        <v>是</v>
      </c>
    </row>
    <row r="7" ht="36" customHeight="1" spans="1:6">
      <c r="A7" s="317" t="s">
        <v>2468</v>
      </c>
      <c r="B7" s="311" t="s">
        <v>2469</v>
      </c>
      <c r="C7" s="312"/>
      <c r="D7" s="312"/>
      <c r="E7" s="357"/>
      <c r="F7" s="356" t="str">
        <f t="shared" si="0"/>
        <v>是</v>
      </c>
    </row>
    <row r="8" ht="36" customHeight="1" spans="1:6">
      <c r="A8" s="317" t="s">
        <v>2470</v>
      </c>
      <c r="B8" s="311" t="s">
        <v>2471</v>
      </c>
      <c r="C8" s="312"/>
      <c r="D8" s="312"/>
      <c r="E8" s="357"/>
      <c r="F8" s="356" t="str">
        <f t="shared" si="0"/>
        <v>是</v>
      </c>
    </row>
    <row r="9" ht="36" customHeight="1" spans="1:6">
      <c r="A9" s="317" t="s">
        <v>2472</v>
      </c>
      <c r="B9" s="311" t="s">
        <v>2473</v>
      </c>
      <c r="C9" s="312"/>
      <c r="D9" s="312"/>
      <c r="E9" s="357"/>
      <c r="F9" s="356" t="str">
        <f t="shared" si="0"/>
        <v>是</v>
      </c>
    </row>
    <row r="10" ht="36" customHeight="1" spans="1:6">
      <c r="A10" s="317" t="s">
        <v>2474</v>
      </c>
      <c r="B10" s="311" t="s">
        <v>2475</v>
      </c>
      <c r="C10" s="312">
        <v>-1288</v>
      </c>
      <c r="D10" s="312"/>
      <c r="E10" s="249">
        <f>IF(C10&gt;0,D10/C10-1,IF(C10&lt;0,-(D10/C10-1),""))</f>
        <v>1</v>
      </c>
      <c r="F10" s="356" t="str">
        <f t="shared" si="0"/>
        <v>是</v>
      </c>
    </row>
    <row r="11" ht="36" hidden="1" customHeight="1" spans="1:6">
      <c r="A11" s="317" t="s">
        <v>2476</v>
      </c>
      <c r="B11" s="315" t="s">
        <v>2477</v>
      </c>
      <c r="C11" s="322"/>
      <c r="D11" s="322"/>
      <c r="E11" s="358"/>
      <c r="F11" s="356" t="str">
        <f t="shared" si="0"/>
        <v>否</v>
      </c>
    </row>
    <row r="12" ht="36" hidden="1" customHeight="1" spans="1:6">
      <c r="A12" s="317" t="s">
        <v>2478</v>
      </c>
      <c r="B12" s="315" t="s">
        <v>2479</v>
      </c>
      <c r="C12" s="322"/>
      <c r="D12" s="322"/>
      <c r="E12" s="358"/>
      <c r="F12" s="356" t="str">
        <f t="shared" si="0"/>
        <v>否</v>
      </c>
    </row>
    <row r="13" ht="36" hidden="1" customHeight="1" spans="1:6">
      <c r="A13" s="317" t="s">
        <v>2480</v>
      </c>
      <c r="B13" s="315" t="s">
        <v>2481</v>
      </c>
      <c r="C13" s="322"/>
      <c r="D13" s="322"/>
      <c r="E13" s="358"/>
      <c r="F13" s="356" t="str">
        <f t="shared" si="0"/>
        <v>否</v>
      </c>
    </row>
    <row r="14" ht="36" hidden="1" customHeight="1" spans="1:6">
      <c r="A14" s="317" t="s">
        <v>2482</v>
      </c>
      <c r="B14" s="315" t="s">
        <v>2483</v>
      </c>
      <c r="C14" s="322"/>
      <c r="D14" s="322"/>
      <c r="E14" s="358"/>
      <c r="F14" s="356" t="str">
        <f t="shared" si="0"/>
        <v>否</v>
      </c>
    </row>
    <row r="15" ht="36" hidden="1" customHeight="1" spans="1:6">
      <c r="A15" s="317" t="s">
        <v>2484</v>
      </c>
      <c r="B15" s="315" t="s">
        <v>2485</v>
      </c>
      <c r="C15" s="322"/>
      <c r="D15" s="322"/>
      <c r="E15" s="358"/>
      <c r="F15" s="356" t="str">
        <f t="shared" si="0"/>
        <v>否</v>
      </c>
    </row>
    <row r="16" ht="36" customHeight="1" spans="1:6">
      <c r="A16" s="359" t="s">
        <v>2486</v>
      </c>
      <c r="B16" s="178" t="s">
        <v>2487</v>
      </c>
      <c r="C16" s="312"/>
      <c r="D16" s="312"/>
      <c r="E16" s="357"/>
      <c r="F16" s="356" t="str">
        <f t="shared" si="0"/>
        <v>是</v>
      </c>
    </row>
    <row r="17" ht="21" customHeight="1" spans="1:6">
      <c r="A17" s="359" t="s">
        <v>2488</v>
      </c>
      <c r="B17" s="178" t="s">
        <v>2489</v>
      </c>
      <c r="C17" s="312">
        <f>SUM(C18:C19)</f>
        <v>1002</v>
      </c>
      <c r="D17" s="312">
        <f>SUM(D18:D19)</f>
        <v>800</v>
      </c>
      <c r="E17" s="249">
        <f t="shared" ref="E17:E19" si="1">IF(C17&gt;0,D17/C17-1,IF(C17&lt;0,-(D17/C17-1),""))</f>
        <v>-0.202</v>
      </c>
      <c r="F17" s="356" t="str">
        <f t="shared" si="0"/>
        <v>是</v>
      </c>
    </row>
    <row r="18" ht="22" customHeight="1" spans="1:6">
      <c r="A18" s="359" t="s">
        <v>2490</v>
      </c>
      <c r="B18" s="197" t="s">
        <v>2491</v>
      </c>
      <c r="C18" s="360">
        <v>640</v>
      </c>
      <c r="D18" s="322">
        <v>500</v>
      </c>
      <c r="E18" s="249">
        <f t="shared" si="1"/>
        <v>-0.219</v>
      </c>
      <c r="F18" s="356" t="str">
        <f t="shared" si="0"/>
        <v>是</v>
      </c>
    </row>
    <row r="19" ht="29" customHeight="1" spans="1:6">
      <c r="A19" s="359" t="s">
        <v>2492</v>
      </c>
      <c r="B19" s="197" t="s">
        <v>2493</v>
      </c>
      <c r="C19" s="360">
        <v>362</v>
      </c>
      <c r="D19" s="322">
        <v>300</v>
      </c>
      <c r="E19" s="249">
        <f t="shared" si="1"/>
        <v>-0.171</v>
      </c>
      <c r="F19" s="356" t="str">
        <f t="shared" si="0"/>
        <v>是</v>
      </c>
    </row>
    <row r="20" ht="24" customHeight="1" spans="1:6">
      <c r="A20" s="359" t="s">
        <v>2494</v>
      </c>
      <c r="B20" s="178" t="s">
        <v>2495</v>
      </c>
      <c r="C20" s="312"/>
      <c r="D20" s="312"/>
      <c r="E20" s="357"/>
      <c r="F20" s="356" t="str">
        <f t="shared" si="0"/>
        <v>是</v>
      </c>
    </row>
    <row r="21" ht="36" customHeight="1" spans="1:6">
      <c r="A21" s="359" t="s">
        <v>2496</v>
      </c>
      <c r="B21" s="178" t="s">
        <v>2497</v>
      </c>
      <c r="C21" s="312"/>
      <c r="D21" s="312"/>
      <c r="E21" s="357"/>
      <c r="F21" s="356" t="str">
        <f t="shared" si="0"/>
        <v>是</v>
      </c>
    </row>
    <row r="22" ht="36" customHeight="1" spans="1:6">
      <c r="A22" s="359" t="s">
        <v>2498</v>
      </c>
      <c r="B22" s="178" t="s">
        <v>2499</v>
      </c>
      <c r="C22" s="312"/>
      <c r="D22" s="312"/>
      <c r="E22" s="357"/>
      <c r="F22" s="356" t="str">
        <f t="shared" si="0"/>
        <v>是</v>
      </c>
    </row>
    <row r="23" ht="36" customHeight="1" spans="1:6">
      <c r="A23" s="317" t="s">
        <v>2500</v>
      </c>
      <c r="B23" s="311" t="s">
        <v>2501</v>
      </c>
      <c r="C23" s="312"/>
      <c r="D23" s="312"/>
      <c r="E23" s="357"/>
      <c r="F23" s="356" t="str">
        <f t="shared" si="0"/>
        <v>是</v>
      </c>
    </row>
    <row r="24" ht="36" customHeight="1" spans="1:6">
      <c r="A24" s="317" t="s">
        <v>2502</v>
      </c>
      <c r="B24" s="311" t="s">
        <v>2503</v>
      </c>
      <c r="C24" s="312"/>
      <c r="D24" s="312"/>
      <c r="E24" s="357"/>
      <c r="F24" s="356" t="str">
        <f t="shared" si="0"/>
        <v>是</v>
      </c>
    </row>
    <row r="25" ht="36" customHeight="1" spans="1:6">
      <c r="A25" s="317" t="s">
        <v>2504</v>
      </c>
      <c r="B25" s="311" t="s">
        <v>2505</v>
      </c>
      <c r="C25" s="312"/>
      <c r="D25" s="312"/>
      <c r="E25" s="357"/>
      <c r="F25" s="356" t="str">
        <f t="shared" si="0"/>
        <v>是</v>
      </c>
    </row>
    <row r="26" ht="18.75" spans="1:6">
      <c r="A26" s="317" t="s">
        <v>2506</v>
      </c>
      <c r="B26" s="311" t="s">
        <v>2507</v>
      </c>
      <c r="C26" s="312"/>
      <c r="D26" s="312"/>
      <c r="E26" s="357"/>
      <c r="F26" s="356" t="str">
        <f t="shared" si="0"/>
        <v>是</v>
      </c>
    </row>
    <row r="27" ht="18.75" spans="1:6">
      <c r="A27" s="317" t="s">
        <v>2508</v>
      </c>
      <c r="B27" s="311" t="s">
        <v>2509</v>
      </c>
      <c r="C27" s="361">
        <v>25921</v>
      </c>
      <c r="D27" s="312">
        <v>38648</v>
      </c>
      <c r="E27" s="249">
        <f t="shared" ref="E27:E33" si="2">IF(C27&gt;0,D27/C27-1,IF(C27&lt;0,-(D27/C27-1),""))</f>
        <v>0.491</v>
      </c>
      <c r="F27" s="356" t="str">
        <f t="shared" si="0"/>
        <v>是</v>
      </c>
    </row>
    <row r="28" ht="18.75" spans="1:6">
      <c r="A28" s="317"/>
      <c r="B28" s="315"/>
      <c r="C28" s="322"/>
      <c r="D28" s="322"/>
      <c r="E28" s="358"/>
      <c r="F28" s="356" t="str">
        <f t="shared" si="0"/>
        <v>是</v>
      </c>
    </row>
    <row r="29" ht="18.75" spans="1:6">
      <c r="A29" s="331"/>
      <c r="B29" s="332" t="s">
        <v>2510</v>
      </c>
      <c r="C29" s="312">
        <f>C4+C5+C6+C7+C8+C9+C10+C16+C17+C20+C21+C22+C23+C24+C25+C26+C27</f>
        <v>25635</v>
      </c>
      <c r="D29" s="312">
        <f>D4+D5+D6+D7+D8+D9+D10+D16+D17+D20+D21+D22+D23+D24+D25+D26+D27</f>
        <v>39448</v>
      </c>
      <c r="E29" s="249">
        <f t="shared" si="2"/>
        <v>0.539</v>
      </c>
      <c r="F29" s="356" t="str">
        <f t="shared" si="0"/>
        <v>是</v>
      </c>
    </row>
    <row r="30" ht="18.75" spans="1:6">
      <c r="A30" s="362">
        <v>105</v>
      </c>
      <c r="B30" s="363" t="s">
        <v>2511</v>
      </c>
      <c r="C30" s="335">
        <v>44000</v>
      </c>
      <c r="D30" s="335">
        <v>108000</v>
      </c>
      <c r="E30" s="249">
        <f t="shared" si="2"/>
        <v>1.455</v>
      </c>
      <c r="F30" s="356" t="str">
        <f t="shared" si="0"/>
        <v>是</v>
      </c>
    </row>
    <row r="31" ht="18.75" spans="1:6">
      <c r="A31" s="383">
        <v>110</v>
      </c>
      <c r="B31" s="384" t="s">
        <v>60</v>
      </c>
      <c r="C31" s="335">
        <f>C32+C35+C36</f>
        <v>8390</v>
      </c>
      <c r="D31" s="335">
        <f>D32+D35+D36</f>
        <v>8619</v>
      </c>
      <c r="E31" s="249">
        <f t="shared" si="2"/>
        <v>0.027</v>
      </c>
      <c r="F31" s="356" t="str">
        <f t="shared" si="0"/>
        <v>是</v>
      </c>
    </row>
    <row r="32" ht="18.75" spans="1:6">
      <c r="A32" s="383">
        <v>11004</v>
      </c>
      <c r="B32" s="384" t="s">
        <v>2512</v>
      </c>
      <c r="C32" s="335">
        <f>C33+C34</f>
        <v>1471</v>
      </c>
      <c r="D32" s="335">
        <f>D33+D34</f>
        <v>1471</v>
      </c>
      <c r="E32" s="249">
        <f t="shared" si="2"/>
        <v>0</v>
      </c>
      <c r="F32" s="356" t="str">
        <f t="shared" si="0"/>
        <v>是</v>
      </c>
    </row>
    <row r="33" ht="18.75" spans="1:6">
      <c r="A33" s="385">
        <v>1100402</v>
      </c>
      <c r="B33" s="386" t="s">
        <v>2513</v>
      </c>
      <c r="C33" s="387">
        <v>1471</v>
      </c>
      <c r="D33" s="366">
        <v>1471</v>
      </c>
      <c r="E33" s="249">
        <f t="shared" si="2"/>
        <v>0</v>
      </c>
      <c r="F33" s="356" t="str">
        <f t="shared" si="0"/>
        <v>是</v>
      </c>
    </row>
    <row r="34" ht="18.75" spans="1:6">
      <c r="A34" s="385">
        <v>1100403</v>
      </c>
      <c r="B34" s="386" t="s">
        <v>2514</v>
      </c>
      <c r="C34" s="387"/>
      <c r="D34" s="366"/>
      <c r="E34" s="388"/>
      <c r="F34" s="356" t="str">
        <f t="shared" si="0"/>
        <v>是</v>
      </c>
    </row>
    <row r="35" ht="18.75" spans="1:6">
      <c r="A35" s="385">
        <v>11008</v>
      </c>
      <c r="B35" s="386" t="s">
        <v>63</v>
      </c>
      <c r="C35" s="387">
        <v>3285</v>
      </c>
      <c r="D35" s="366">
        <v>922</v>
      </c>
      <c r="E35" s="249">
        <f t="shared" ref="E35:E37" si="3">IF(C35&gt;0,D35/C35-1,IF(C35&lt;0,-(D35/C35-1),""))</f>
        <v>-0.719</v>
      </c>
      <c r="F35" s="356" t="str">
        <f t="shared" si="0"/>
        <v>是</v>
      </c>
    </row>
    <row r="36" ht="18.75" spans="1:6">
      <c r="A36" s="385">
        <v>11009</v>
      </c>
      <c r="B36" s="386" t="s">
        <v>64</v>
      </c>
      <c r="C36" s="387">
        <v>3634</v>
      </c>
      <c r="D36" s="366">
        <v>6226</v>
      </c>
      <c r="E36" s="249">
        <f t="shared" si="3"/>
        <v>0.713</v>
      </c>
      <c r="F36" s="356" t="str">
        <f t="shared" si="0"/>
        <v>是</v>
      </c>
    </row>
    <row r="37" ht="18.75" spans="1:6">
      <c r="A37" s="371"/>
      <c r="B37" s="372" t="s">
        <v>67</v>
      </c>
      <c r="C37" s="335">
        <f>C29+C30+C31</f>
        <v>78025</v>
      </c>
      <c r="D37" s="335">
        <f>D29+D30+D31</f>
        <v>156067</v>
      </c>
      <c r="E37" s="249">
        <f t="shared" si="3"/>
        <v>1</v>
      </c>
      <c r="F37" s="356" t="str">
        <f t="shared" si="0"/>
        <v>是</v>
      </c>
    </row>
    <row r="38" spans="3:4">
      <c r="C38" s="389"/>
      <c r="D38" s="389"/>
    </row>
    <row r="40" spans="3:4">
      <c r="C40" s="389"/>
      <c r="D40" s="389"/>
    </row>
    <row r="42" spans="3:4">
      <c r="C42" s="389"/>
      <c r="D42" s="389"/>
    </row>
    <row r="43" spans="3:4">
      <c r="C43" s="389"/>
      <c r="D43" s="389"/>
    </row>
    <row r="45" spans="3:4">
      <c r="C45" s="389"/>
      <c r="D45" s="389"/>
    </row>
    <row r="46" spans="3:4">
      <c r="C46" s="389"/>
      <c r="D46" s="389"/>
    </row>
    <row r="47" spans="3:4">
      <c r="C47" s="389"/>
      <c r="D47" s="389"/>
    </row>
    <row r="48" spans="3:4">
      <c r="C48" s="389"/>
      <c r="D48" s="389"/>
    </row>
    <row r="50" spans="3:4">
      <c r="C50" s="389"/>
      <c r="D50" s="389"/>
    </row>
  </sheetData>
  <autoFilter ref="A3:F37">
    <filterColumn colId="5">
      <customFilters>
        <customFilter operator="equal" val="是"/>
      </customFilters>
    </filterColumn>
    <extLst/>
  </autoFilter>
  <mergeCells count="1">
    <mergeCell ref="A1:E1"/>
  </mergeCells>
  <conditionalFormatting sqref="B30">
    <cfRule type="expression" dxfId="1" priority="15" stopIfTrue="1">
      <formula>"len($A:$A)=3"</formula>
    </cfRule>
  </conditionalFormatting>
  <conditionalFormatting sqref="B32">
    <cfRule type="expression" dxfId="1" priority="6" stopIfTrue="1">
      <formula>"len($A:$A)=3"</formula>
    </cfRule>
  </conditionalFormatting>
  <conditionalFormatting sqref="B34">
    <cfRule type="expression" dxfId="1" priority="5" stopIfTrue="1">
      <formula>"len($A:$A)=3"</formula>
    </cfRule>
  </conditionalFormatting>
  <conditionalFormatting sqref="C18:C19">
    <cfRule type="expression" dxfId="3" priority="3" stopIfTrue="1">
      <formula>"len($A:$A)=3"</formula>
    </cfRule>
  </conditionalFormatting>
  <conditionalFormatting sqref="C34:C36">
    <cfRule type="expression" dxfId="1" priority="2" stopIfTrue="1">
      <formula>"len($A:$A)=3"</formula>
    </cfRule>
  </conditionalFormatting>
  <conditionalFormatting sqref="D30:D32">
    <cfRule type="expression" dxfId="1" priority="1" stopIfTrue="1">
      <formula>"len($A:$A)=3"</formula>
    </cfRule>
  </conditionalFormatting>
  <conditionalFormatting sqref="D33:D35">
    <cfRule type="expression" dxfId="1" priority="11" stopIfTrue="1">
      <formula>"len($A:$A)=3"</formula>
    </cfRule>
  </conditionalFormatting>
  <conditionalFormatting sqref="C30:C33 D33:D34">
    <cfRule type="expression" dxfId="1" priority="14" stopIfTrue="1">
      <formula>"len($A:$A)=3"</formula>
    </cfRule>
  </conditionalFormatting>
  <conditionalFormatting sqref="B31 B33">
    <cfRule type="expression" dxfId="1" priority="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ignoredErrors>
    <ignoredError sqref="C29"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rgb="FF00B0F0"/>
  </sheetPr>
  <dimension ref="A1:XFD285"/>
  <sheetViews>
    <sheetView showGridLines="0" showZeros="0" view="pageBreakPreview" zoomScaleNormal="115" workbookViewId="0">
      <pane xSplit="1" ySplit="3" topLeftCell="B252" activePane="bottomRight" state="frozen"/>
      <selection/>
      <selection pane="topRight"/>
      <selection pane="bottomLeft"/>
      <selection pane="bottomRight" activeCell="D271" sqref="D271"/>
    </sheetView>
  </sheetViews>
  <sheetFormatPr defaultColWidth="9" defaultRowHeight="14.25"/>
  <cols>
    <col min="1" max="1" width="13.875" style="298" customWidth="1"/>
    <col min="2" max="2" width="50.75" style="298" customWidth="1"/>
    <col min="3" max="4" width="20.6333333333333" style="298" customWidth="1"/>
    <col min="5" max="5" width="20.6333333333333" style="374" customWidth="1"/>
    <col min="6" max="6" width="3.75" style="300" hidden="1" customWidth="1"/>
    <col min="7" max="7" width="9" style="298" hidden="1" customWidth="1"/>
    <col min="8" max="16384" width="9" style="298"/>
  </cols>
  <sheetData>
    <row r="1" s="373" customFormat="1" ht="45" customHeight="1" spans="1:16384">
      <c r="A1" s="375"/>
      <c r="B1" s="299" t="s">
        <v>2515</v>
      </c>
      <c r="C1" s="299"/>
      <c r="D1" s="299"/>
      <c r="E1" s="299"/>
      <c r="XFC1" s="298"/>
      <c r="XFD1" s="298"/>
    </row>
    <row r="2" s="301" customFormat="1" ht="20.1" customHeight="1" spans="2:6">
      <c r="B2" s="302"/>
      <c r="C2" s="302"/>
      <c r="D2" s="302"/>
      <c r="E2" s="303" t="s">
        <v>2</v>
      </c>
      <c r="F2" s="304"/>
    </row>
    <row r="3" s="309" customFormat="1" ht="37.5" spans="1:7">
      <c r="A3" s="305" t="s">
        <v>3</v>
      </c>
      <c r="B3" s="306" t="s">
        <v>4</v>
      </c>
      <c r="C3" s="307" t="s">
        <v>5</v>
      </c>
      <c r="D3" s="307" t="s">
        <v>6</v>
      </c>
      <c r="E3" s="307" t="s">
        <v>7</v>
      </c>
      <c r="F3" s="308" t="s">
        <v>134</v>
      </c>
      <c r="G3" s="309" t="s">
        <v>135</v>
      </c>
    </row>
    <row r="4" ht="18.75" spans="1:7">
      <c r="A4" s="310" t="s">
        <v>81</v>
      </c>
      <c r="B4" s="311" t="s">
        <v>2516</v>
      </c>
      <c r="C4" s="312">
        <f>C5+C11+C17</f>
        <v>134</v>
      </c>
      <c r="D4" s="312">
        <f>D5+D11+D17</f>
        <v>51</v>
      </c>
      <c r="E4" s="324"/>
      <c r="F4" s="314" t="str">
        <f t="shared" ref="F4:F67" si="0">IF(LEN(A4)=3,"是",IF(B4&lt;&gt;"",IF(SUM(C4:D4)&lt;&gt;0,"是","否"),"是"))</f>
        <v>是</v>
      </c>
      <c r="G4" s="298" t="str">
        <f t="shared" ref="G4:G67" si="1">IF(LEN(A4)=3,"类",IF(LEN(A4)=5,"款","项"))</f>
        <v>类</v>
      </c>
    </row>
    <row r="5" ht="18.75" spans="1:7">
      <c r="A5" s="317" t="s">
        <v>2517</v>
      </c>
      <c r="B5" s="315" t="s">
        <v>2518</v>
      </c>
      <c r="C5" s="316">
        <f>SUM(C6:C10)</f>
        <v>134</v>
      </c>
      <c r="D5" s="316">
        <f>SUM(D6:D10)</f>
        <v>51</v>
      </c>
      <c r="E5" s="313"/>
      <c r="F5" s="314" t="str">
        <f t="shared" si="0"/>
        <v>是</v>
      </c>
      <c r="G5" s="298" t="str">
        <f t="shared" si="1"/>
        <v>款</v>
      </c>
    </row>
    <row r="6" ht="18.75" spans="1:7">
      <c r="A6" s="317" t="s">
        <v>2519</v>
      </c>
      <c r="B6" s="318" t="s">
        <v>2520</v>
      </c>
      <c r="C6" s="316">
        <v>124</v>
      </c>
      <c r="D6" s="316">
        <f>51</f>
        <v>51</v>
      </c>
      <c r="E6" s="313">
        <f t="shared" ref="E4:E67" si="2">IF(C6&gt;0,D6/C6-1,IF(C6&lt;0,-(D6/C6-1),""))</f>
        <v>-0.589</v>
      </c>
      <c r="F6" s="314" t="str">
        <f t="shared" si="0"/>
        <v>是</v>
      </c>
      <c r="G6" s="298" t="str">
        <f t="shared" si="1"/>
        <v>项</v>
      </c>
    </row>
    <row r="7" ht="18.75" spans="1:7">
      <c r="A7" s="317" t="s">
        <v>2521</v>
      </c>
      <c r="B7" s="318" t="s">
        <v>2522</v>
      </c>
      <c r="C7" s="316">
        <v>0</v>
      </c>
      <c r="D7" s="316"/>
      <c r="E7" s="313" t="str">
        <f t="shared" si="2"/>
        <v/>
      </c>
      <c r="F7" s="314" t="str">
        <f t="shared" si="0"/>
        <v>否</v>
      </c>
      <c r="G7" s="298" t="str">
        <f t="shared" si="1"/>
        <v>项</v>
      </c>
    </row>
    <row r="8" ht="18.75" spans="1:7">
      <c r="A8" s="317" t="s">
        <v>2523</v>
      </c>
      <c r="B8" s="318" t="s">
        <v>2524</v>
      </c>
      <c r="C8" s="316">
        <v>0</v>
      </c>
      <c r="D8" s="316"/>
      <c r="E8" s="313" t="str">
        <f t="shared" si="2"/>
        <v/>
      </c>
      <c r="F8" s="314" t="str">
        <f t="shared" si="0"/>
        <v>否</v>
      </c>
      <c r="G8" s="298" t="str">
        <f t="shared" si="1"/>
        <v>项</v>
      </c>
    </row>
    <row r="9" s="291" customFormat="1" ht="18.75" spans="1:7">
      <c r="A9" s="317" t="s">
        <v>2525</v>
      </c>
      <c r="B9" s="318" t="s">
        <v>2526</v>
      </c>
      <c r="C9" s="316">
        <v>0</v>
      </c>
      <c r="D9" s="316"/>
      <c r="E9" s="313" t="str">
        <f t="shared" si="2"/>
        <v/>
      </c>
      <c r="F9" s="314" t="str">
        <f t="shared" si="0"/>
        <v>否</v>
      </c>
      <c r="G9" s="298" t="str">
        <f t="shared" si="1"/>
        <v>项</v>
      </c>
    </row>
    <row r="10" ht="18.75" spans="1:7">
      <c r="A10" s="317" t="s">
        <v>2527</v>
      </c>
      <c r="B10" s="318" t="s">
        <v>2528</v>
      </c>
      <c r="C10" s="316">
        <v>10</v>
      </c>
      <c r="D10" s="316"/>
      <c r="E10" s="313">
        <f t="shared" si="2"/>
        <v>-1</v>
      </c>
      <c r="F10" s="314" t="str">
        <f t="shared" si="0"/>
        <v>是</v>
      </c>
      <c r="G10" s="298" t="str">
        <f t="shared" si="1"/>
        <v>项</v>
      </c>
    </row>
    <row r="11" ht="18.75" spans="1:7">
      <c r="A11" s="317" t="s">
        <v>2529</v>
      </c>
      <c r="B11" s="315" t="s">
        <v>2530</v>
      </c>
      <c r="C11" s="322">
        <f>SUM(C12:C16)</f>
        <v>0</v>
      </c>
      <c r="D11" s="322">
        <f>SUM(D12:D16)</f>
        <v>0</v>
      </c>
      <c r="E11" s="313"/>
      <c r="F11" s="314" t="str">
        <f t="shared" si="0"/>
        <v>否</v>
      </c>
      <c r="G11" s="298" t="str">
        <f t="shared" si="1"/>
        <v>款</v>
      </c>
    </row>
    <row r="12" s="291" customFormat="1" ht="18.75" spans="1:7">
      <c r="A12" s="317" t="s">
        <v>2531</v>
      </c>
      <c r="B12" s="318" t="s">
        <v>2532</v>
      </c>
      <c r="C12" s="316">
        <v>0</v>
      </c>
      <c r="D12" s="316"/>
      <c r="E12" s="313" t="str">
        <f t="shared" si="2"/>
        <v/>
      </c>
      <c r="F12" s="314" t="str">
        <f t="shared" si="0"/>
        <v>否</v>
      </c>
      <c r="G12" s="298" t="str">
        <f t="shared" si="1"/>
        <v>项</v>
      </c>
    </row>
    <row r="13" ht="18.75" spans="1:7">
      <c r="A13" s="317" t="s">
        <v>2533</v>
      </c>
      <c r="B13" s="318" t="s">
        <v>2534</v>
      </c>
      <c r="C13" s="316">
        <v>0</v>
      </c>
      <c r="D13" s="316"/>
      <c r="E13" s="313" t="str">
        <f t="shared" si="2"/>
        <v/>
      </c>
      <c r="F13" s="314" t="str">
        <f t="shared" si="0"/>
        <v>否</v>
      </c>
      <c r="G13" s="298" t="str">
        <f t="shared" si="1"/>
        <v>项</v>
      </c>
    </row>
    <row r="14" s="291" customFormat="1" ht="18.75" spans="1:7">
      <c r="A14" s="317" t="s">
        <v>2535</v>
      </c>
      <c r="B14" s="318" t="s">
        <v>2536</v>
      </c>
      <c r="C14" s="316"/>
      <c r="D14" s="316"/>
      <c r="E14" s="313" t="str">
        <f t="shared" si="2"/>
        <v/>
      </c>
      <c r="F14" s="314" t="str">
        <f t="shared" si="0"/>
        <v>否</v>
      </c>
      <c r="G14" s="298" t="str">
        <f t="shared" si="1"/>
        <v>项</v>
      </c>
    </row>
    <row r="15" ht="18.75" spans="1:7">
      <c r="A15" s="317" t="s">
        <v>2537</v>
      </c>
      <c r="B15" s="318" t="s">
        <v>2538</v>
      </c>
      <c r="C15" s="316"/>
      <c r="D15" s="316"/>
      <c r="E15" s="313" t="str">
        <f t="shared" si="2"/>
        <v/>
      </c>
      <c r="F15" s="314" t="str">
        <f t="shared" si="0"/>
        <v>否</v>
      </c>
      <c r="G15" s="298" t="str">
        <f t="shared" si="1"/>
        <v>项</v>
      </c>
    </row>
    <row r="16" ht="18.75" spans="1:7">
      <c r="A16" s="317" t="s">
        <v>2539</v>
      </c>
      <c r="B16" s="318" t="s">
        <v>2540</v>
      </c>
      <c r="C16" s="316"/>
      <c r="D16" s="316"/>
      <c r="E16" s="313" t="str">
        <f t="shared" si="2"/>
        <v/>
      </c>
      <c r="F16" s="314" t="str">
        <f t="shared" si="0"/>
        <v>否</v>
      </c>
      <c r="G16" s="298" t="str">
        <f t="shared" si="1"/>
        <v>项</v>
      </c>
    </row>
    <row r="17" s="291" customFormat="1" ht="37.5" spans="1:7">
      <c r="A17" s="317" t="s">
        <v>2541</v>
      </c>
      <c r="B17" s="318" t="s">
        <v>2542</v>
      </c>
      <c r="C17" s="316">
        <f>C18+C19</f>
        <v>0</v>
      </c>
      <c r="D17" s="316">
        <f>D18+D19</f>
        <v>0</v>
      </c>
      <c r="E17" s="313" t="str">
        <f t="shared" si="2"/>
        <v/>
      </c>
      <c r="F17" s="314" t="str">
        <f t="shared" si="0"/>
        <v>否</v>
      </c>
      <c r="G17" s="298" t="str">
        <f t="shared" si="1"/>
        <v>款</v>
      </c>
    </row>
    <row r="18" s="291" customFormat="1" ht="18.75" spans="1:7">
      <c r="A18" s="317" t="s">
        <v>2543</v>
      </c>
      <c r="B18" s="318" t="s">
        <v>2544</v>
      </c>
      <c r="C18" s="316">
        <v>0</v>
      </c>
      <c r="D18" s="316"/>
      <c r="E18" s="313" t="str">
        <f t="shared" si="2"/>
        <v/>
      </c>
      <c r="F18" s="314" t="str">
        <f t="shared" si="0"/>
        <v>否</v>
      </c>
      <c r="G18" s="298" t="str">
        <f t="shared" si="1"/>
        <v>项</v>
      </c>
    </row>
    <row r="19" s="291" customFormat="1" ht="37.5" spans="1:7">
      <c r="A19" s="317" t="s">
        <v>2545</v>
      </c>
      <c r="B19" s="318" t="s">
        <v>2546</v>
      </c>
      <c r="C19" s="316">
        <v>0</v>
      </c>
      <c r="D19" s="316"/>
      <c r="E19" s="313" t="str">
        <f t="shared" si="2"/>
        <v/>
      </c>
      <c r="F19" s="314" t="str">
        <f t="shared" si="0"/>
        <v>否</v>
      </c>
      <c r="G19" s="298" t="str">
        <f t="shared" si="1"/>
        <v>项</v>
      </c>
    </row>
    <row r="20" ht="18.75" spans="1:7">
      <c r="A20" s="310" t="s">
        <v>83</v>
      </c>
      <c r="B20" s="311" t="s">
        <v>2547</v>
      </c>
      <c r="C20" s="312">
        <f>C21</f>
        <v>38</v>
      </c>
      <c r="D20" s="312">
        <f>D21</f>
        <v>10</v>
      </c>
      <c r="E20" s="324"/>
      <c r="F20" s="314" t="str">
        <f t="shared" si="0"/>
        <v>是</v>
      </c>
      <c r="G20" s="298" t="str">
        <f t="shared" si="1"/>
        <v>类</v>
      </c>
    </row>
    <row r="21" ht="18.75" spans="1:7">
      <c r="A21" s="317" t="s">
        <v>2548</v>
      </c>
      <c r="B21" s="315" t="s">
        <v>2549</v>
      </c>
      <c r="C21" s="322">
        <f>C22+C23+C24</f>
        <v>38</v>
      </c>
      <c r="D21" s="322">
        <f>D22+D23+D24</f>
        <v>10</v>
      </c>
      <c r="E21" s="313"/>
      <c r="F21" s="314" t="str">
        <f t="shared" si="0"/>
        <v>是</v>
      </c>
      <c r="G21" s="298" t="str">
        <f t="shared" si="1"/>
        <v>款</v>
      </c>
    </row>
    <row r="22" ht="18.75" spans="1:7">
      <c r="A22" s="317" t="s">
        <v>2550</v>
      </c>
      <c r="B22" s="318" t="s">
        <v>2551</v>
      </c>
      <c r="C22" s="316">
        <v>38</v>
      </c>
      <c r="D22" s="316">
        <v>10</v>
      </c>
      <c r="E22" s="313">
        <f t="shared" si="2"/>
        <v>-0.737</v>
      </c>
      <c r="F22" s="314" t="str">
        <f t="shared" si="0"/>
        <v>是</v>
      </c>
      <c r="G22" s="298" t="str">
        <f t="shared" si="1"/>
        <v>项</v>
      </c>
    </row>
    <row r="23" ht="18.75" spans="1:7">
      <c r="A23" s="317" t="s">
        <v>2552</v>
      </c>
      <c r="B23" s="318" t="s">
        <v>2553</v>
      </c>
      <c r="C23" s="316"/>
      <c r="D23" s="316"/>
      <c r="E23" s="313" t="str">
        <f t="shared" si="2"/>
        <v/>
      </c>
      <c r="F23" s="314" t="str">
        <f t="shared" si="0"/>
        <v>否</v>
      </c>
      <c r="G23" s="298" t="str">
        <f t="shared" si="1"/>
        <v>项</v>
      </c>
    </row>
    <row r="24" ht="18.75" spans="1:7">
      <c r="A24" s="317" t="s">
        <v>2554</v>
      </c>
      <c r="B24" s="318" t="s">
        <v>2555</v>
      </c>
      <c r="C24" s="316"/>
      <c r="D24" s="316"/>
      <c r="E24" s="313" t="str">
        <f t="shared" si="2"/>
        <v/>
      </c>
      <c r="F24" s="314" t="str">
        <f t="shared" si="0"/>
        <v>否</v>
      </c>
      <c r="G24" s="298" t="str">
        <f t="shared" si="1"/>
        <v>项</v>
      </c>
    </row>
    <row r="25" ht="18.75" spans="1:7">
      <c r="A25" s="317" t="s">
        <v>2556</v>
      </c>
      <c r="B25" s="315" t="s">
        <v>2557</v>
      </c>
      <c r="C25" s="322"/>
      <c r="D25" s="322"/>
      <c r="E25" s="313"/>
      <c r="F25" s="314" t="str">
        <f t="shared" si="0"/>
        <v>否</v>
      </c>
      <c r="G25" s="298" t="str">
        <f t="shared" si="1"/>
        <v>款</v>
      </c>
    </row>
    <row r="26" s="291" customFormat="1" ht="18.75" spans="1:7">
      <c r="A26" s="317" t="s">
        <v>2558</v>
      </c>
      <c r="B26" s="318" t="s">
        <v>2551</v>
      </c>
      <c r="C26" s="316"/>
      <c r="D26" s="316"/>
      <c r="E26" s="313" t="str">
        <f t="shared" si="2"/>
        <v/>
      </c>
      <c r="F26" s="314" t="str">
        <f t="shared" si="0"/>
        <v>否</v>
      </c>
      <c r="G26" s="298" t="str">
        <f t="shared" si="1"/>
        <v>项</v>
      </c>
    </row>
    <row r="27" ht="18.75" spans="1:7">
      <c r="A27" s="317" t="s">
        <v>2559</v>
      </c>
      <c r="B27" s="318" t="s">
        <v>2553</v>
      </c>
      <c r="C27" s="316"/>
      <c r="D27" s="316"/>
      <c r="E27" s="313" t="str">
        <f t="shared" si="2"/>
        <v/>
      </c>
      <c r="F27" s="314" t="str">
        <f t="shared" si="0"/>
        <v>否</v>
      </c>
      <c r="G27" s="298" t="str">
        <f t="shared" si="1"/>
        <v>项</v>
      </c>
    </row>
    <row r="28" ht="18.75" spans="1:7">
      <c r="A28" s="317" t="s">
        <v>2560</v>
      </c>
      <c r="B28" s="318" t="s">
        <v>2561</v>
      </c>
      <c r="C28" s="316"/>
      <c r="D28" s="316"/>
      <c r="E28" s="313" t="str">
        <f t="shared" si="2"/>
        <v/>
      </c>
      <c r="F28" s="314" t="str">
        <f t="shared" si="0"/>
        <v>否</v>
      </c>
      <c r="G28" s="298" t="str">
        <f t="shared" si="1"/>
        <v>项</v>
      </c>
    </row>
    <row r="29" s="294" customFormat="1" ht="37.5" spans="1:7">
      <c r="A29" s="317" t="s">
        <v>2562</v>
      </c>
      <c r="B29" s="315" t="s">
        <v>2563</v>
      </c>
      <c r="C29" s="322"/>
      <c r="D29" s="322"/>
      <c r="E29" s="313"/>
      <c r="F29" s="314" t="str">
        <f t="shared" si="0"/>
        <v>否</v>
      </c>
      <c r="G29" s="298" t="str">
        <f t="shared" si="1"/>
        <v>款</v>
      </c>
    </row>
    <row r="30" s="291" customFormat="1" ht="18.75" spans="1:7">
      <c r="A30" s="317" t="s">
        <v>2564</v>
      </c>
      <c r="B30" s="318" t="s">
        <v>2553</v>
      </c>
      <c r="C30" s="316">
        <v>0</v>
      </c>
      <c r="D30" s="316"/>
      <c r="E30" s="313" t="str">
        <f t="shared" si="2"/>
        <v/>
      </c>
      <c r="F30" s="314" t="str">
        <f t="shared" si="0"/>
        <v>否</v>
      </c>
      <c r="G30" s="298" t="str">
        <f t="shared" si="1"/>
        <v>项</v>
      </c>
    </row>
    <row r="31" s="291" customFormat="1" ht="37.5" spans="1:7">
      <c r="A31" s="317" t="s">
        <v>2565</v>
      </c>
      <c r="B31" s="318" t="s">
        <v>2566</v>
      </c>
      <c r="C31" s="316"/>
      <c r="D31" s="316"/>
      <c r="E31" s="313" t="str">
        <f t="shared" si="2"/>
        <v/>
      </c>
      <c r="F31" s="314" t="str">
        <f t="shared" si="0"/>
        <v>否</v>
      </c>
      <c r="G31" s="298" t="str">
        <f t="shared" si="1"/>
        <v>项</v>
      </c>
    </row>
    <row r="32" ht="18.75" spans="1:7">
      <c r="A32" s="310" t="s">
        <v>87</v>
      </c>
      <c r="B32" s="311" t="s">
        <v>2567</v>
      </c>
      <c r="C32" s="312">
        <f>C33+C39</f>
        <v>0</v>
      </c>
      <c r="D32" s="312">
        <f>D33+D39</f>
        <v>0</v>
      </c>
      <c r="E32" s="324"/>
      <c r="F32" s="314" t="str">
        <f t="shared" si="0"/>
        <v>是</v>
      </c>
      <c r="G32" s="298" t="str">
        <f t="shared" si="1"/>
        <v>类</v>
      </c>
    </row>
    <row r="33" ht="18.75" spans="1:7">
      <c r="A33" s="317" t="s">
        <v>2568</v>
      </c>
      <c r="B33" s="315" t="s">
        <v>2569</v>
      </c>
      <c r="C33" s="322">
        <f>C34+C35+C36+C37</f>
        <v>0</v>
      </c>
      <c r="D33" s="322">
        <f>D34+D35+D36+D37</f>
        <v>0</v>
      </c>
      <c r="E33" s="313"/>
      <c r="F33" s="314" t="str">
        <f t="shared" si="0"/>
        <v>否</v>
      </c>
      <c r="G33" s="298" t="str">
        <f t="shared" si="1"/>
        <v>款</v>
      </c>
    </row>
    <row r="34" s="291" customFormat="1" ht="18.75" spans="1:7">
      <c r="A34" s="317">
        <v>2116001</v>
      </c>
      <c r="B34" s="318" t="s">
        <v>2570</v>
      </c>
      <c r="C34" s="316"/>
      <c r="D34" s="316"/>
      <c r="E34" s="313" t="str">
        <f t="shared" si="2"/>
        <v/>
      </c>
      <c r="F34" s="314" t="str">
        <f t="shared" si="0"/>
        <v>否</v>
      </c>
      <c r="G34" s="298" t="str">
        <f t="shared" si="1"/>
        <v>项</v>
      </c>
    </row>
    <row r="35" s="291" customFormat="1" ht="18.75" spans="1:7">
      <c r="A35" s="317">
        <v>2116002</v>
      </c>
      <c r="B35" s="318" t="s">
        <v>2571</v>
      </c>
      <c r="C35" s="316"/>
      <c r="D35" s="316"/>
      <c r="E35" s="313" t="str">
        <f t="shared" si="2"/>
        <v/>
      </c>
      <c r="F35" s="314" t="str">
        <f t="shared" si="0"/>
        <v>否</v>
      </c>
      <c r="G35" s="298" t="str">
        <f t="shared" si="1"/>
        <v>项</v>
      </c>
    </row>
    <row r="36" s="291" customFormat="1" ht="18.75" spans="1:7">
      <c r="A36" s="317">
        <v>2116003</v>
      </c>
      <c r="B36" s="318" t="s">
        <v>2572</v>
      </c>
      <c r="C36" s="316"/>
      <c r="D36" s="316"/>
      <c r="E36" s="313" t="str">
        <f t="shared" si="2"/>
        <v/>
      </c>
      <c r="F36" s="314" t="str">
        <f t="shared" si="0"/>
        <v>否</v>
      </c>
      <c r="G36" s="298" t="str">
        <f t="shared" si="1"/>
        <v>项</v>
      </c>
    </row>
    <row r="37" s="294" customFormat="1" ht="37.5" spans="1:7">
      <c r="A37" s="317">
        <v>2116099</v>
      </c>
      <c r="B37" s="318" t="s">
        <v>2573</v>
      </c>
      <c r="C37" s="316"/>
      <c r="D37" s="316"/>
      <c r="E37" s="313" t="str">
        <f t="shared" si="2"/>
        <v/>
      </c>
      <c r="F37" s="314" t="str">
        <f t="shared" si="0"/>
        <v>否</v>
      </c>
      <c r="G37" s="298" t="str">
        <f t="shared" si="1"/>
        <v>项</v>
      </c>
    </row>
    <row r="38" s="291" customFormat="1" ht="18.75" spans="1:7">
      <c r="A38" s="317">
        <v>21161</v>
      </c>
      <c r="B38" s="318" t="s">
        <v>2574</v>
      </c>
      <c r="C38" s="322">
        <f>C39+C40+C41+C42</f>
        <v>0</v>
      </c>
      <c r="D38" s="322">
        <f>D39+D40+D41+D42</f>
        <v>0</v>
      </c>
      <c r="E38" s="313" t="str">
        <f t="shared" si="2"/>
        <v/>
      </c>
      <c r="F38" s="314" t="str">
        <f t="shared" si="0"/>
        <v>否</v>
      </c>
      <c r="G38" s="298" t="str">
        <f t="shared" si="1"/>
        <v>款</v>
      </c>
    </row>
    <row r="39" ht="18.75" spans="1:7">
      <c r="A39" s="317">
        <v>2116101</v>
      </c>
      <c r="B39" s="318" t="s">
        <v>2575</v>
      </c>
      <c r="C39" s="316"/>
      <c r="D39" s="316"/>
      <c r="E39" s="313" t="str">
        <f t="shared" si="2"/>
        <v/>
      </c>
      <c r="F39" s="314" t="str">
        <f t="shared" si="0"/>
        <v>否</v>
      </c>
      <c r="G39" s="298" t="str">
        <f t="shared" si="1"/>
        <v>项</v>
      </c>
    </row>
    <row r="40" ht="18.75" spans="1:7">
      <c r="A40" s="317">
        <v>2116102</v>
      </c>
      <c r="B40" s="318" t="s">
        <v>2576</v>
      </c>
      <c r="C40" s="316"/>
      <c r="D40" s="316"/>
      <c r="E40" s="313" t="str">
        <f t="shared" si="2"/>
        <v/>
      </c>
      <c r="F40" s="314" t="str">
        <f t="shared" si="0"/>
        <v>否</v>
      </c>
      <c r="G40" s="298" t="str">
        <f t="shared" si="1"/>
        <v>项</v>
      </c>
    </row>
    <row r="41" ht="18.75" spans="1:7">
      <c r="A41" s="317">
        <v>2116103</v>
      </c>
      <c r="B41" s="318" t="s">
        <v>2577</v>
      </c>
      <c r="C41" s="316"/>
      <c r="D41" s="316"/>
      <c r="E41" s="313" t="str">
        <f t="shared" si="2"/>
        <v/>
      </c>
      <c r="F41" s="314" t="str">
        <f t="shared" si="0"/>
        <v>否</v>
      </c>
      <c r="G41" s="298" t="str">
        <f t="shared" si="1"/>
        <v>项</v>
      </c>
    </row>
    <row r="42" ht="18.75" spans="1:7">
      <c r="A42" s="317">
        <v>2116104</v>
      </c>
      <c r="B42" s="318" t="s">
        <v>2578</v>
      </c>
      <c r="C42" s="316"/>
      <c r="D42" s="316"/>
      <c r="E42" s="313" t="str">
        <f t="shared" si="2"/>
        <v/>
      </c>
      <c r="F42" s="314" t="str">
        <f t="shared" si="0"/>
        <v>否</v>
      </c>
      <c r="G42" s="298" t="str">
        <f t="shared" si="1"/>
        <v>项</v>
      </c>
    </row>
    <row r="43" ht="18.75" spans="1:7">
      <c r="A43" s="310" t="s">
        <v>89</v>
      </c>
      <c r="B43" s="311" t="s">
        <v>2579</v>
      </c>
      <c r="C43" s="312">
        <f>C44+C60+C64+C65+C71+C75+C79+C83+C89+C92</f>
        <v>2439</v>
      </c>
      <c r="D43" s="312">
        <f>D44+D60+D64+D65+D71+D75+D79+D83+D89+D92</f>
        <v>0</v>
      </c>
      <c r="E43" s="324"/>
      <c r="F43" s="314" t="str">
        <f t="shared" si="0"/>
        <v>是</v>
      </c>
      <c r="G43" s="298" t="str">
        <f t="shared" si="1"/>
        <v>类</v>
      </c>
    </row>
    <row r="44" ht="18.75" spans="1:7">
      <c r="A44" s="317" t="s">
        <v>2580</v>
      </c>
      <c r="B44" s="315" t="s">
        <v>2581</v>
      </c>
      <c r="C44" s="322">
        <f>SUM(C45:C59)</f>
        <v>439</v>
      </c>
      <c r="D44" s="322">
        <f>SUM(D45:D59)</f>
        <v>0</v>
      </c>
      <c r="E44" s="313"/>
      <c r="F44" s="314" t="str">
        <f t="shared" si="0"/>
        <v>是</v>
      </c>
      <c r="G44" s="298" t="str">
        <f t="shared" si="1"/>
        <v>款</v>
      </c>
    </row>
    <row r="45" ht="18.75" spans="1:7">
      <c r="A45" s="317" t="s">
        <v>2582</v>
      </c>
      <c r="B45" s="318" t="s">
        <v>2583</v>
      </c>
      <c r="C45" s="376">
        <v>0</v>
      </c>
      <c r="D45" s="316"/>
      <c r="E45" s="313" t="str">
        <f t="shared" si="2"/>
        <v/>
      </c>
      <c r="F45" s="314" t="str">
        <f t="shared" si="0"/>
        <v>否</v>
      </c>
      <c r="G45" s="298" t="str">
        <f t="shared" si="1"/>
        <v>项</v>
      </c>
    </row>
    <row r="46" ht="18.75" spans="1:7">
      <c r="A46" s="317" t="s">
        <v>2584</v>
      </c>
      <c r="B46" s="318" t="s">
        <v>2585</v>
      </c>
      <c r="C46" s="376">
        <v>0</v>
      </c>
      <c r="D46" s="316"/>
      <c r="E46" s="313" t="str">
        <f t="shared" si="2"/>
        <v/>
      </c>
      <c r="F46" s="314" t="str">
        <f t="shared" si="0"/>
        <v>否</v>
      </c>
      <c r="G46" s="298" t="str">
        <f t="shared" si="1"/>
        <v>项</v>
      </c>
    </row>
    <row r="47" ht="18.75" spans="1:7">
      <c r="A47" s="317" t="s">
        <v>2586</v>
      </c>
      <c r="B47" s="318" t="s">
        <v>2587</v>
      </c>
      <c r="C47" s="376">
        <v>0</v>
      </c>
      <c r="D47" s="316"/>
      <c r="E47" s="313" t="str">
        <f t="shared" si="2"/>
        <v/>
      </c>
      <c r="F47" s="314" t="str">
        <f t="shared" si="0"/>
        <v>否</v>
      </c>
      <c r="G47" s="298" t="str">
        <f t="shared" si="1"/>
        <v>项</v>
      </c>
    </row>
    <row r="48" ht="18.75" spans="1:7">
      <c r="A48" s="317" t="s">
        <v>2588</v>
      </c>
      <c r="B48" s="318" t="s">
        <v>2589</v>
      </c>
      <c r="C48" s="376">
        <v>0</v>
      </c>
      <c r="D48" s="316"/>
      <c r="E48" s="313" t="str">
        <f t="shared" si="2"/>
        <v/>
      </c>
      <c r="F48" s="314" t="str">
        <f t="shared" si="0"/>
        <v>否</v>
      </c>
      <c r="G48" s="298" t="str">
        <f t="shared" si="1"/>
        <v>项</v>
      </c>
    </row>
    <row r="49" ht="18.75" spans="1:7">
      <c r="A49" s="317" t="s">
        <v>2590</v>
      </c>
      <c r="B49" s="318" t="s">
        <v>2591</v>
      </c>
      <c r="C49" s="376">
        <v>0</v>
      </c>
      <c r="D49" s="316"/>
      <c r="E49" s="313" t="str">
        <f t="shared" si="2"/>
        <v/>
      </c>
      <c r="F49" s="314" t="str">
        <f t="shared" si="0"/>
        <v>否</v>
      </c>
      <c r="G49" s="298" t="str">
        <f t="shared" si="1"/>
        <v>项</v>
      </c>
    </row>
    <row r="50" ht="18.75" spans="1:7">
      <c r="A50" s="317" t="s">
        <v>2592</v>
      </c>
      <c r="B50" s="318" t="s">
        <v>2593</v>
      </c>
      <c r="C50" s="376">
        <v>0</v>
      </c>
      <c r="D50" s="316"/>
      <c r="E50" s="313" t="str">
        <f t="shared" si="2"/>
        <v/>
      </c>
      <c r="F50" s="314" t="str">
        <f t="shared" si="0"/>
        <v>否</v>
      </c>
      <c r="G50" s="298" t="str">
        <f t="shared" si="1"/>
        <v>项</v>
      </c>
    </row>
    <row r="51" ht="18.75" spans="1:7">
      <c r="A51" s="317" t="s">
        <v>2594</v>
      </c>
      <c r="B51" s="318" t="s">
        <v>2595</v>
      </c>
      <c r="C51" s="376">
        <v>0</v>
      </c>
      <c r="D51" s="316"/>
      <c r="E51" s="313" t="str">
        <f t="shared" si="2"/>
        <v/>
      </c>
      <c r="F51" s="314" t="str">
        <f t="shared" si="0"/>
        <v>否</v>
      </c>
      <c r="G51" s="298" t="str">
        <f t="shared" si="1"/>
        <v>项</v>
      </c>
    </row>
    <row r="52" ht="18.75" spans="1:7">
      <c r="A52" s="317" t="s">
        <v>2596</v>
      </c>
      <c r="B52" s="318" t="s">
        <v>2597</v>
      </c>
      <c r="C52" s="376">
        <v>0</v>
      </c>
      <c r="D52" s="316"/>
      <c r="E52" s="313" t="str">
        <f t="shared" si="2"/>
        <v/>
      </c>
      <c r="F52" s="314" t="str">
        <f t="shared" si="0"/>
        <v>否</v>
      </c>
      <c r="G52" s="298" t="str">
        <f t="shared" si="1"/>
        <v>项</v>
      </c>
    </row>
    <row r="53" ht="18.75" spans="1:7">
      <c r="A53" s="317" t="s">
        <v>2598</v>
      </c>
      <c r="B53" s="318" t="s">
        <v>2599</v>
      </c>
      <c r="C53" s="376">
        <v>0</v>
      </c>
      <c r="D53" s="316"/>
      <c r="E53" s="313" t="str">
        <f t="shared" si="2"/>
        <v/>
      </c>
      <c r="F53" s="314" t="str">
        <f t="shared" si="0"/>
        <v>否</v>
      </c>
      <c r="G53" s="298" t="str">
        <f t="shared" si="1"/>
        <v>项</v>
      </c>
    </row>
    <row r="54" ht="18.75" spans="1:7">
      <c r="A54" s="317" t="s">
        <v>2600</v>
      </c>
      <c r="B54" s="318" t="s">
        <v>2601</v>
      </c>
      <c r="C54" s="376">
        <v>0</v>
      </c>
      <c r="D54" s="316"/>
      <c r="E54" s="313" t="str">
        <f t="shared" si="2"/>
        <v/>
      </c>
      <c r="F54" s="314" t="str">
        <f t="shared" si="0"/>
        <v>否</v>
      </c>
      <c r="G54" s="298" t="str">
        <f t="shared" si="1"/>
        <v>项</v>
      </c>
    </row>
    <row r="55" ht="18.75" spans="1:7">
      <c r="A55" s="317" t="s">
        <v>2602</v>
      </c>
      <c r="B55" s="318" t="s">
        <v>2603</v>
      </c>
      <c r="C55" s="376">
        <v>0</v>
      </c>
      <c r="D55" s="316"/>
      <c r="E55" s="313" t="str">
        <f t="shared" si="2"/>
        <v/>
      </c>
      <c r="F55" s="314" t="str">
        <f t="shared" si="0"/>
        <v>否</v>
      </c>
      <c r="G55" s="298" t="str">
        <f t="shared" si="1"/>
        <v>项</v>
      </c>
    </row>
    <row r="56" ht="18.75" spans="1:6">
      <c r="A56" s="317">
        <v>2120814</v>
      </c>
      <c r="B56" s="318" t="s">
        <v>2604</v>
      </c>
      <c r="C56" s="376"/>
      <c r="D56" s="316"/>
      <c r="E56" s="313"/>
      <c r="F56" s="314"/>
    </row>
    <row r="57" ht="18.75" spans="1:6">
      <c r="A57" s="317">
        <v>2120815</v>
      </c>
      <c r="B57" s="318" t="s">
        <v>2605</v>
      </c>
      <c r="C57" s="376"/>
      <c r="D57" s="316"/>
      <c r="E57" s="313"/>
      <c r="F57" s="314"/>
    </row>
    <row r="58" ht="18.75" spans="1:6">
      <c r="A58" s="317">
        <v>2120816</v>
      </c>
      <c r="B58" s="318" t="s">
        <v>2606</v>
      </c>
      <c r="C58" s="322">
        <v>30</v>
      </c>
      <c r="D58" s="316"/>
      <c r="E58" s="313"/>
      <c r="F58" s="314"/>
    </row>
    <row r="59" ht="37.5" spans="1:7">
      <c r="A59" s="317" t="s">
        <v>2607</v>
      </c>
      <c r="B59" s="318" t="s">
        <v>2608</v>
      </c>
      <c r="C59" s="322">
        <v>409</v>
      </c>
      <c r="D59" s="316"/>
      <c r="E59" s="313">
        <f>IF(C59&gt;0,D59/C59-1,IF(C59&lt;0,-(D59/C59-1),""))</f>
        <v>-1</v>
      </c>
      <c r="F59" s="314" t="str">
        <f t="shared" ref="F59:F70" si="3">IF(LEN(A59)=3,"是",IF(B59&lt;&gt;"",IF(SUM(C59:D59)&lt;&gt;0,"是","否"),"是"))</f>
        <v>是</v>
      </c>
      <c r="G59" s="298" t="str">
        <f t="shared" ref="G59:G70" si="4">IF(LEN(A59)=3,"类",IF(LEN(A59)=5,"款","项"))</f>
        <v>项</v>
      </c>
    </row>
    <row r="60" ht="18.75" spans="1:7">
      <c r="A60" s="317" t="s">
        <v>2609</v>
      </c>
      <c r="B60" s="315" t="s">
        <v>2610</v>
      </c>
      <c r="C60" s="322">
        <f>C61+C62+C63</f>
        <v>0</v>
      </c>
      <c r="D60" s="322"/>
      <c r="E60" s="313"/>
      <c r="F60" s="314" t="str">
        <f t="shared" si="3"/>
        <v>否</v>
      </c>
      <c r="G60" s="298" t="str">
        <f t="shared" si="4"/>
        <v>款</v>
      </c>
    </row>
    <row r="61" ht="18.75" spans="1:7">
      <c r="A61" s="317" t="s">
        <v>2611</v>
      </c>
      <c r="B61" s="318" t="s">
        <v>2583</v>
      </c>
      <c r="C61" s="322"/>
      <c r="D61" s="316"/>
      <c r="E61" s="313" t="str">
        <f>IF(C61&gt;0,D61/C61-1,IF(C61&lt;0,-(D61/C61-1),""))</f>
        <v/>
      </c>
      <c r="F61" s="314" t="str">
        <f t="shared" si="3"/>
        <v>否</v>
      </c>
      <c r="G61" s="298" t="str">
        <f t="shared" si="4"/>
        <v>项</v>
      </c>
    </row>
    <row r="62" ht="18.75" spans="1:7">
      <c r="A62" s="317" t="s">
        <v>2612</v>
      </c>
      <c r="B62" s="318" t="s">
        <v>2585</v>
      </c>
      <c r="C62" s="322"/>
      <c r="D62" s="316"/>
      <c r="E62" s="313" t="str">
        <f>IF(C62&gt;0,D62/C62-1,IF(C62&lt;0,-(D62/C62-1),""))</f>
        <v/>
      </c>
      <c r="F62" s="314" t="str">
        <f t="shared" si="3"/>
        <v>否</v>
      </c>
      <c r="G62" s="298" t="str">
        <f t="shared" si="4"/>
        <v>项</v>
      </c>
    </row>
    <row r="63" ht="18.75" spans="1:7">
      <c r="A63" s="317" t="s">
        <v>2613</v>
      </c>
      <c r="B63" s="318" t="s">
        <v>2614</v>
      </c>
      <c r="C63" s="316"/>
      <c r="D63" s="316"/>
      <c r="E63" s="313" t="str">
        <f>IF(C63&gt;0,D63/C63-1,IF(C63&lt;0,-(D63/C63-1),""))</f>
        <v/>
      </c>
      <c r="F63" s="314" t="str">
        <f t="shared" si="3"/>
        <v>否</v>
      </c>
      <c r="G63" s="298" t="str">
        <f t="shared" si="4"/>
        <v>项</v>
      </c>
    </row>
    <row r="64" ht="18.75" spans="1:7">
      <c r="A64" s="317" t="s">
        <v>2615</v>
      </c>
      <c r="B64" s="315" t="s">
        <v>2616</v>
      </c>
      <c r="C64" s="322"/>
      <c r="D64" s="322"/>
      <c r="E64" s="313"/>
      <c r="F64" s="314" t="str">
        <f t="shared" si="3"/>
        <v>否</v>
      </c>
      <c r="G64" s="298" t="str">
        <f t="shared" si="4"/>
        <v>款</v>
      </c>
    </row>
    <row r="65" ht="18.75" spans="1:7">
      <c r="A65" s="317" t="s">
        <v>2617</v>
      </c>
      <c r="B65" s="315" t="s">
        <v>2618</v>
      </c>
      <c r="C65" s="322">
        <f>SUM(C66:C70)</f>
        <v>2000</v>
      </c>
      <c r="D65" s="322"/>
      <c r="E65" s="313"/>
      <c r="F65" s="314" t="str">
        <f t="shared" si="3"/>
        <v>是</v>
      </c>
      <c r="G65" s="298" t="str">
        <f t="shared" si="4"/>
        <v>款</v>
      </c>
    </row>
    <row r="66" ht="18.75" spans="1:7">
      <c r="A66" s="317" t="s">
        <v>2619</v>
      </c>
      <c r="B66" s="318" t="s">
        <v>2620</v>
      </c>
      <c r="C66" s="316"/>
      <c r="D66" s="316"/>
      <c r="E66" s="313" t="str">
        <f>IF(C66&gt;0,D66/C66-1,IF(C66&lt;0,-(D66/C66-1),""))</f>
        <v/>
      </c>
      <c r="F66" s="314" t="str">
        <f t="shared" si="3"/>
        <v>否</v>
      </c>
      <c r="G66" s="298" t="str">
        <f t="shared" si="4"/>
        <v>项</v>
      </c>
    </row>
    <row r="67" ht="18.75" spans="1:7">
      <c r="A67" s="317" t="s">
        <v>2621</v>
      </c>
      <c r="B67" s="318" t="s">
        <v>2622</v>
      </c>
      <c r="C67" s="316"/>
      <c r="D67" s="316"/>
      <c r="E67" s="313" t="str">
        <f>IF(C67&gt;0,D67/C67-1,IF(C67&lt;0,-(D67/C67-1),""))</f>
        <v/>
      </c>
      <c r="F67" s="314" t="str">
        <f t="shared" si="3"/>
        <v>否</v>
      </c>
      <c r="G67" s="298" t="str">
        <f t="shared" si="4"/>
        <v>项</v>
      </c>
    </row>
    <row r="68" ht="18.75" spans="1:7">
      <c r="A68" s="317" t="s">
        <v>2623</v>
      </c>
      <c r="B68" s="318" t="s">
        <v>2624</v>
      </c>
      <c r="C68" s="316"/>
      <c r="D68" s="316"/>
      <c r="E68" s="313" t="str">
        <f>IF(C68&gt;0,D68/C68-1,IF(C68&lt;0,-(D68/C68-1),""))</f>
        <v/>
      </c>
      <c r="F68" s="314" t="str">
        <f t="shared" si="3"/>
        <v>否</v>
      </c>
      <c r="G68" s="298" t="str">
        <f t="shared" si="4"/>
        <v>项</v>
      </c>
    </row>
    <row r="69" ht="18.75" spans="1:7">
      <c r="A69" s="317" t="s">
        <v>2625</v>
      </c>
      <c r="B69" s="318" t="s">
        <v>2626</v>
      </c>
      <c r="C69" s="316"/>
      <c r="D69" s="316"/>
      <c r="E69" s="313" t="str">
        <f>IF(C69&gt;0,D69/C69-1,IF(C69&lt;0,-(D69/C69-1),""))</f>
        <v/>
      </c>
      <c r="F69" s="314" t="str">
        <f t="shared" si="3"/>
        <v>否</v>
      </c>
      <c r="G69" s="298" t="str">
        <f t="shared" si="4"/>
        <v>项</v>
      </c>
    </row>
    <row r="70" ht="18.75" spans="1:7">
      <c r="A70" s="317" t="s">
        <v>2627</v>
      </c>
      <c r="B70" s="318" t="s">
        <v>2628</v>
      </c>
      <c r="C70" s="316">
        <v>2000</v>
      </c>
      <c r="D70" s="316"/>
      <c r="E70" s="313">
        <f>IF(C70&gt;0,D70/C70-1,IF(C70&lt;0,-(D70/C70-1),""))</f>
        <v>-1</v>
      </c>
      <c r="F70" s="314" t="str">
        <f t="shared" si="3"/>
        <v>是</v>
      </c>
      <c r="G70" s="298" t="str">
        <f t="shared" si="4"/>
        <v>项</v>
      </c>
    </row>
    <row r="71" ht="18.75" spans="1:7">
      <c r="A71" s="317" t="s">
        <v>2629</v>
      </c>
      <c r="B71" s="315" t="s">
        <v>2630</v>
      </c>
      <c r="C71" s="322">
        <f>C72+C73+C74</f>
        <v>0</v>
      </c>
      <c r="D71" s="322"/>
      <c r="E71" s="313"/>
      <c r="F71" s="314" t="str">
        <f t="shared" ref="F71:F134" si="5">IF(LEN(A71)=3,"是",IF(B71&lt;&gt;"",IF(SUM(C71:D71)&lt;&gt;0,"是","否"),"是"))</f>
        <v>否</v>
      </c>
      <c r="G71" s="298" t="str">
        <f t="shared" ref="G71:G134" si="6">IF(LEN(A71)=3,"类",IF(LEN(A71)=5,"款","项"))</f>
        <v>款</v>
      </c>
    </row>
    <row r="72" ht="18.75" spans="1:7">
      <c r="A72" s="317" t="s">
        <v>2631</v>
      </c>
      <c r="B72" s="318" t="s">
        <v>2632</v>
      </c>
      <c r="C72" s="316"/>
      <c r="D72" s="316"/>
      <c r="E72" s="313" t="str">
        <f t="shared" ref="E71:E134" si="7">IF(C72&gt;0,D72/C72-1,IF(C72&lt;0,-(D72/C72-1),""))</f>
        <v/>
      </c>
      <c r="F72" s="314" t="str">
        <f t="shared" si="5"/>
        <v>否</v>
      </c>
      <c r="G72" s="298" t="str">
        <f t="shared" si="6"/>
        <v>项</v>
      </c>
    </row>
    <row r="73" ht="18.75" spans="1:7">
      <c r="A73" s="317" t="s">
        <v>2633</v>
      </c>
      <c r="B73" s="318" t="s">
        <v>2634</v>
      </c>
      <c r="C73" s="316"/>
      <c r="D73" s="316"/>
      <c r="E73" s="313" t="str">
        <f t="shared" si="7"/>
        <v/>
      </c>
      <c r="F73" s="314" t="str">
        <f t="shared" si="5"/>
        <v>否</v>
      </c>
      <c r="G73" s="298" t="str">
        <f t="shared" si="6"/>
        <v>项</v>
      </c>
    </row>
    <row r="74" ht="18.75" spans="1:7">
      <c r="A74" s="317" t="s">
        <v>2635</v>
      </c>
      <c r="B74" s="318" t="s">
        <v>2636</v>
      </c>
      <c r="C74" s="316"/>
      <c r="D74" s="316"/>
      <c r="E74" s="313" t="str">
        <f t="shared" si="7"/>
        <v/>
      </c>
      <c r="F74" s="314" t="str">
        <f t="shared" si="5"/>
        <v>否</v>
      </c>
      <c r="G74" s="298" t="str">
        <f t="shared" si="6"/>
        <v>项</v>
      </c>
    </row>
    <row r="75" ht="18.75" spans="1:7">
      <c r="A75" s="317" t="s">
        <v>2637</v>
      </c>
      <c r="B75" s="315" t="s">
        <v>2638</v>
      </c>
      <c r="C75" s="322">
        <f>C76+C77+C78</f>
        <v>0</v>
      </c>
      <c r="D75" s="322"/>
      <c r="E75" s="313"/>
      <c r="F75" s="314" t="str">
        <f t="shared" si="5"/>
        <v>否</v>
      </c>
      <c r="G75" s="298" t="str">
        <f t="shared" si="6"/>
        <v>款</v>
      </c>
    </row>
    <row r="76" ht="18.75" spans="1:7">
      <c r="A76" s="317" t="s">
        <v>2639</v>
      </c>
      <c r="B76" s="318" t="s">
        <v>2583</v>
      </c>
      <c r="C76" s="316"/>
      <c r="D76" s="316"/>
      <c r="E76" s="313" t="str">
        <f t="shared" si="7"/>
        <v/>
      </c>
      <c r="F76" s="314" t="str">
        <f t="shared" si="5"/>
        <v>否</v>
      </c>
      <c r="G76" s="298" t="str">
        <f t="shared" si="6"/>
        <v>项</v>
      </c>
    </row>
    <row r="77" ht="18.75" spans="1:7">
      <c r="A77" s="317" t="s">
        <v>2640</v>
      </c>
      <c r="B77" s="318" t="s">
        <v>2585</v>
      </c>
      <c r="C77" s="316"/>
      <c r="D77" s="316"/>
      <c r="E77" s="313" t="str">
        <f t="shared" si="7"/>
        <v/>
      </c>
      <c r="F77" s="314" t="str">
        <f t="shared" si="5"/>
        <v>否</v>
      </c>
      <c r="G77" s="298" t="str">
        <f t="shared" si="6"/>
        <v>项</v>
      </c>
    </row>
    <row r="78" ht="18.75" spans="1:7">
      <c r="A78" s="317" t="s">
        <v>2641</v>
      </c>
      <c r="B78" s="318" t="s">
        <v>2642</v>
      </c>
      <c r="C78" s="316"/>
      <c r="D78" s="316"/>
      <c r="E78" s="313" t="str">
        <f t="shared" si="7"/>
        <v/>
      </c>
      <c r="F78" s="314" t="str">
        <f t="shared" si="5"/>
        <v>否</v>
      </c>
      <c r="G78" s="298" t="str">
        <f t="shared" si="6"/>
        <v>项</v>
      </c>
    </row>
    <row r="79" ht="18.75" spans="1:7">
      <c r="A79" s="317" t="s">
        <v>2643</v>
      </c>
      <c r="B79" s="315" t="s">
        <v>2644</v>
      </c>
      <c r="C79" s="322">
        <f>C80+C81+C82</f>
        <v>0</v>
      </c>
      <c r="D79" s="322"/>
      <c r="E79" s="313"/>
      <c r="F79" s="314" t="str">
        <f t="shared" si="5"/>
        <v>否</v>
      </c>
      <c r="G79" s="298" t="str">
        <f t="shared" si="6"/>
        <v>款</v>
      </c>
    </row>
    <row r="80" ht="18.75" spans="1:7">
      <c r="A80" s="317" t="s">
        <v>2645</v>
      </c>
      <c r="B80" s="318" t="s">
        <v>2583</v>
      </c>
      <c r="C80" s="316"/>
      <c r="D80" s="316"/>
      <c r="E80" s="313" t="str">
        <f t="shared" si="7"/>
        <v/>
      </c>
      <c r="F80" s="314" t="str">
        <f t="shared" si="5"/>
        <v>否</v>
      </c>
      <c r="G80" s="298" t="str">
        <f t="shared" si="6"/>
        <v>项</v>
      </c>
    </row>
    <row r="81" ht="18.75" spans="1:7">
      <c r="A81" s="317" t="s">
        <v>2646</v>
      </c>
      <c r="B81" s="318" t="s">
        <v>2585</v>
      </c>
      <c r="C81" s="316"/>
      <c r="D81" s="316"/>
      <c r="E81" s="313" t="str">
        <f t="shared" si="7"/>
        <v/>
      </c>
      <c r="F81" s="314" t="str">
        <f t="shared" si="5"/>
        <v>否</v>
      </c>
      <c r="G81" s="298" t="str">
        <f t="shared" si="6"/>
        <v>项</v>
      </c>
    </row>
    <row r="82" s="291" customFormat="1" ht="37.5" spans="1:7">
      <c r="A82" s="317" t="s">
        <v>2647</v>
      </c>
      <c r="B82" s="318" t="s">
        <v>2648</v>
      </c>
      <c r="C82" s="316"/>
      <c r="D82" s="316"/>
      <c r="E82" s="313" t="str">
        <f t="shared" si="7"/>
        <v/>
      </c>
      <c r="F82" s="314" t="str">
        <f t="shared" si="5"/>
        <v>否</v>
      </c>
      <c r="G82" s="298" t="str">
        <f t="shared" si="6"/>
        <v>项</v>
      </c>
    </row>
    <row r="83" s="291" customFormat="1" ht="37.5" spans="1:7">
      <c r="A83" s="317" t="s">
        <v>2649</v>
      </c>
      <c r="B83" s="315" t="s">
        <v>2650</v>
      </c>
      <c r="C83" s="322">
        <f>C84+C85+C86+C87+C88</f>
        <v>0</v>
      </c>
      <c r="D83" s="322"/>
      <c r="E83" s="313"/>
      <c r="F83" s="314" t="str">
        <f t="shared" si="5"/>
        <v>否</v>
      </c>
      <c r="G83" s="298" t="str">
        <f t="shared" si="6"/>
        <v>款</v>
      </c>
    </row>
    <row r="84" s="291" customFormat="1" ht="18.75" spans="1:7">
      <c r="A84" s="317" t="s">
        <v>2651</v>
      </c>
      <c r="B84" s="318" t="s">
        <v>2620</v>
      </c>
      <c r="C84" s="316"/>
      <c r="D84" s="316"/>
      <c r="E84" s="313" t="str">
        <f t="shared" si="7"/>
        <v/>
      </c>
      <c r="F84" s="314" t="str">
        <f t="shared" si="5"/>
        <v>否</v>
      </c>
      <c r="G84" s="298" t="str">
        <f t="shared" si="6"/>
        <v>项</v>
      </c>
    </row>
    <row r="85" s="291" customFormat="1" ht="18.75" spans="1:7">
      <c r="A85" s="317" t="s">
        <v>2652</v>
      </c>
      <c r="B85" s="318" t="s">
        <v>2622</v>
      </c>
      <c r="C85" s="316"/>
      <c r="D85" s="316"/>
      <c r="E85" s="313" t="str">
        <f t="shared" si="7"/>
        <v/>
      </c>
      <c r="F85" s="314" t="str">
        <f t="shared" si="5"/>
        <v>否</v>
      </c>
      <c r="G85" s="298" t="str">
        <f t="shared" si="6"/>
        <v>项</v>
      </c>
    </row>
    <row r="86" s="291" customFormat="1" ht="18.75" spans="1:7">
      <c r="A86" s="317" t="s">
        <v>2653</v>
      </c>
      <c r="B86" s="318" t="s">
        <v>2624</v>
      </c>
      <c r="C86" s="316"/>
      <c r="D86" s="316"/>
      <c r="E86" s="313" t="str">
        <f t="shared" si="7"/>
        <v/>
      </c>
      <c r="F86" s="314" t="str">
        <f t="shared" si="5"/>
        <v>否</v>
      </c>
      <c r="G86" s="298" t="str">
        <f t="shared" si="6"/>
        <v>项</v>
      </c>
    </row>
    <row r="87" s="291" customFormat="1" ht="18.75" spans="1:7">
      <c r="A87" s="317" t="s">
        <v>2654</v>
      </c>
      <c r="B87" s="318" t="s">
        <v>2626</v>
      </c>
      <c r="C87" s="316"/>
      <c r="D87" s="316"/>
      <c r="E87" s="313" t="str">
        <f t="shared" si="7"/>
        <v/>
      </c>
      <c r="F87" s="314" t="str">
        <f t="shared" si="5"/>
        <v>否</v>
      </c>
      <c r="G87" s="298" t="str">
        <f t="shared" si="6"/>
        <v>项</v>
      </c>
    </row>
    <row r="88" s="291" customFormat="1" ht="37.5" spans="1:7">
      <c r="A88" s="317" t="s">
        <v>2655</v>
      </c>
      <c r="B88" s="318" t="s">
        <v>2656</v>
      </c>
      <c r="C88" s="316"/>
      <c r="D88" s="316"/>
      <c r="E88" s="313" t="str">
        <f t="shared" si="7"/>
        <v/>
      </c>
      <c r="F88" s="314" t="str">
        <f t="shared" si="5"/>
        <v>否</v>
      </c>
      <c r="G88" s="298" t="str">
        <f t="shared" si="6"/>
        <v>项</v>
      </c>
    </row>
    <row r="89" s="291" customFormat="1" ht="18.75" spans="1:7">
      <c r="A89" s="317" t="s">
        <v>2657</v>
      </c>
      <c r="B89" s="315" t="s">
        <v>2658</v>
      </c>
      <c r="C89" s="322">
        <f>C90+C91</f>
        <v>0</v>
      </c>
      <c r="D89" s="322"/>
      <c r="E89" s="313"/>
      <c r="F89" s="314" t="str">
        <f t="shared" si="5"/>
        <v>否</v>
      </c>
      <c r="G89" s="298" t="str">
        <f t="shared" si="6"/>
        <v>款</v>
      </c>
    </row>
    <row r="90" s="291" customFormat="1" ht="18.75" spans="1:7">
      <c r="A90" s="317" t="s">
        <v>2659</v>
      </c>
      <c r="B90" s="318" t="s">
        <v>2632</v>
      </c>
      <c r="C90" s="316"/>
      <c r="D90" s="316"/>
      <c r="E90" s="313" t="str">
        <f t="shared" si="7"/>
        <v/>
      </c>
      <c r="F90" s="314" t="str">
        <f t="shared" si="5"/>
        <v>否</v>
      </c>
      <c r="G90" s="298" t="str">
        <f t="shared" si="6"/>
        <v>项</v>
      </c>
    </row>
    <row r="91" s="291" customFormat="1" ht="37.5" spans="1:7">
      <c r="A91" s="317" t="s">
        <v>2660</v>
      </c>
      <c r="B91" s="318" t="s">
        <v>2661</v>
      </c>
      <c r="C91" s="316"/>
      <c r="D91" s="316"/>
      <c r="E91" s="313" t="str">
        <f t="shared" si="7"/>
        <v/>
      </c>
      <c r="F91" s="314" t="str">
        <f t="shared" si="5"/>
        <v>否</v>
      </c>
      <c r="G91" s="298" t="str">
        <f t="shared" si="6"/>
        <v>项</v>
      </c>
    </row>
    <row r="92" s="291" customFormat="1" ht="37.5" spans="1:7">
      <c r="A92" s="317" t="s">
        <v>2662</v>
      </c>
      <c r="B92" s="315" t="s">
        <v>2663</v>
      </c>
      <c r="C92" s="322">
        <f>SUM(C93:C100)</f>
        <v>0</v>
      </c>
      <c r="D92" s="322"/>
      <c r="E92" s="313"/>
      <c r="F92" s="314" t="str">
        <f t="shared" si="5"/>
        <v>否</v>
      </c>
      <c r="G92" s="298" t="str">
        <f t="shared" si="6"/>
        <v>款</v>
      </c>
    </row>
    <row r="93" s="291" customFormat="1" ht="18.75" spans="1:7">
      <c r="A93" s="317" t="s">
        <v>2664</v>
      </c>
      <c r="B93" s="318" t="s">
        <v>2583</v>
      </c>
      <c r="C93" s="316"/>
      <c r="D93" s="316"/>
      <c r="E93" s="313" t="str">
        <f t="shared" si="7"/>
        <v/>
      </c>
      <c r="F93" s="314" t="str">
        <f t="shared" si="5"/>
        <v>否</v>
      </c>
      <c r="G93" s="298" t="str">
        <f t="shared" si="6"/>
        <v>项</v>
      </c>
    </row>
    <row r="94" s="291" customFormat="1" ht="18.75" spans="1:7">
      <c r="A94" s="317" t="s">
        <v>2665</v>
      </c>
      <c r="B94" s="318" t="s">
        <v>2585</v>
      </c>
      <c r="C94" s="316"/>
      <c r="D94" s="316"/>
      <c r="E94" s="313" t="str">
        <f t="shared" si="7"/>
        <v/>
      </c>
      <c r="F94" s="314" t="str">
        <f t="shared" si="5"/>
        <v>否</v>
      </c>
      <c r="G94" s="298" t="str">
        <f t="shared" si="6"/>
        <v>项</v>
      </c>
    </row>
    <row r="95" s="291" customFormat="1" ht="18.75" spans="1:7">
      <c r="A95" s="317" t="s">
        <v>2666</v>
      </c>
      <c r="B95" s="318" t="s">
        <v>2587</v>
      </c>
      <c r="C95" s="316"/>
      <c r="D95" s="316"/>
      <c r="E95" s="313" t="str">
        <f t="shared" si="7"/>
        <v/>
      </c>
      <c r="F95" s="314" t="str">
        <f t="shared" si="5"/>
        <v>否</v>
      </c>
      <c r="G95" s="298" t="str">
        <f t="shared" si="6"/>
        <v>项</v>
      </c>
    </row>
    <row r="96" s="291" customFormat="1" ht="18.75" spans="1:7">
      <c r="A96" s="317" t="s">
        <v>2667</v>
      </c>
      <c r="B96" s="318" t="s">
        <v>2589</v>
      </c>
      <c r="C96" s="316"/>
      <c r="D96" s="316"/>
      <c r="E96" s="313" t="str">
        <f t="shared" si="7"/>
        <v/>
      </c>
      <c r="F96" s="314" t="str">
        <f t="shared" si="5"/>
        <v>否</v>
      </c>
      <c r="G96" s="298" t="str">
        <f t="shared" si="6"/>
        <v>项</v>
      </c>
    </row>
    <row r="97" ht="18.75" spans="1:7">
      <c r="A97" s="317" t="s">
        <v>2668</v>
      </c>
      <c r="B97" s="318" t="s">
        <v>2595</v>
      </c>
      <c r="C97" s="316"/>
      <c r="D97" s="316"/>
      <c r="E97" s="313" t="str">
        <f t="shared" si="7"/>
        <v/>
      </c>
      <c r="F97" s="314" t="str">
        <f t="shared" si="5"/>
        <v>否</v>
      </c>
      <c r="G97" s="298" t="str">
        <f t="shared" si="6"/>
        <v>项</v>
      </c>
    </row>
    <row r="98" ht="18.75" spans="1:7">
      <c r="A98" s="317" t="s">
        <v>2669</v>
      </c>
      <c r="B98" s="318" t="s">
        <v>2599</v>
      </c>
      <c r="C98" s="316"/>
      <c r="D98" s="316"/>
      <c r="E98" s="313" t="str">
        <f t="shared" si="7"/>
        <v/>
      </c>
      <c r="F98" s="314" t="str">
        <f t="shared" si="5"/>
        <v>否</v>
      </c>
      <c r="G98" s="298" t="str">
        <f t="shared" si="6"/>
        <v>项</v>
      </c>
    </row>
    <row r="99" ht="18.75" spans="1:7">
      <c r="A99" s="317" t="s">
        <v>2670</v>
      </c>
      <c r="B99" s="318" t="s">
        <v>2601</v>
      </c>
      <c r="C99" s="316"/>
      <c r="D99" s="316"/>
      <c r="E99" s="313" t="str">
        <f t="shared" si="7"/>
        <v/>
      </c>
      <c r="F99" s="314" t="str">
        <f t="shared" si="5"/>
        <v>否</v>
      </c>
      <c r="G99" s="298" t="str">
        <f t="shared" si="6"/>
        <v>项</v>
      </c>
    </row>
    <row r="100" s="291" customFormat="1" ht="37.5" spans="1:7">
      <c r="A100" s="317" t="s">
        <v>2671</v>
      </c>
      <c r="B100" s="318" t="s">
        <v>2672</v>
      </c>
      <c r="C100" s="316"/>
      <c r="D100" s="316"/>
      <c r="E100" s="313" t="str">
        <f t="shared" si="7"/>
        <v/>
      </c>
      <c r="F100" s="314" t="str">
        <f t="shared" si="5"/>
        <v>否</v>
      </c>
      <c r="G100" s="298" t="str">
        <f t="shared" si="6"/>
        <v>项</v>
      </c>
    </row>
    <row r="101" s="291" customFormat="1" ht="18.75" spans="1:7">
      <c r="A101" s="310" t="s">
        <v>91</v>
      </c>
      <c r="B101" s="311" t="s">
        <v>2673</v>
      </c>
      <c r="C101" s="312">
        <f>C102+C107+C112+C117+C120</f>
        <v>0</v>
      </c>
      <c r="D101" s="312"/>
      <c r="E101" s="324"/>
      <c r="F101" s="314" t="str">
        <f t="shared" si="5"/>
        <v>是</v>
      </c>
      <c r="G101" s="298" t="str">
        <f t="shared" si="6"/>
        <v>类</v>
      </c>
    </row>
    <row r="102" ht="18.75" spans="1:7">
      <c r="A102" s="317" t="s">
        <v>2674</v>
      </c>
      <c r="B102" s="315" t="s">
        <v>2675</v>
      </c>
      <c r="C102" s="322">
        <f>C103+C104+C105+C106</f>
        <v>0</v>
      </c>
      <c r="D102" s="322"/>
      <c r="E102" s="313"/>
      <c r="F102" s="314" t="str">
        <f t="shared" si="5"/>
        <v>否</v>
      </c>
      <c r="G102" s="298" t="str">
        <f t="shared" si="6"/>
        <v>款</v>
      </c>
    </row>
    <row r="103" s="291" customFormat="1" ht="18.75" spans="1:7">
      <c r="A103" s="317" t="s">
        <v>2676</v>
      </c>
      <c r="B103" s="318" t="s">
        <v>2553</v>
      </c>
      <c r="C103" s="316"/>
      <c r="D103" s="316"/>
      <c r="E103" s="313" t="str">
        <f t="shared" si="7"/>
        <v/>
      </c>
      <c r="F103" s="314" t="str">
        <f t="shared" si="5"/>
        <v>否</v>
      </c>
      <c r="G103" s="298" t="str">
        <f t="shared" si="6"/>
        <v>项</v>
      </c>
    </row>
    <row r="104" s="291" customFormat="1" ht="18.75" spans="1:7">
      <c r="A104" s="317" t="s">
        <v>2677</v>
      </c>
      <c r="B104" s="318" t="s">
        <v>2678</v>
      </c>
      <c r="C104" s="316"/>
      <c r="D104" s="316"/>
      <c r="E104" s="313" t="str">
        <f t="shared" si="7"/>
        <v/>
      </c>
      <c r="F104" s="314" t="str">
        <f t="shared" si="5"/>
        <v>否</v>
      </c>
      <c r="G104" s="298" t="str">
        <f t="shared" si="6"/>
        <v>项</v>
      </c>
    </row>
    <row r="105" s="291" customFormat="1" ht="18.75" spans="1:7">
      <c r="A105" s="317" t="s">
        <v>2679</v>
      </c>
      <c r="B105" s="318" t="s">
        <v>2680</v>
      </c>
      <c r="C105" s="316"/>
      <c r="D105" s="316"/>
      <c r="E105" s="313" t="str">
        <f t="shared" si="7"/>
        <v/>
      </c>
      <c r="F105" s="314" t="str">
        <f t="shared" si="5"/>
        <v>否</v>
      </c>
      <c r="G105" s="298" t="str">
        <f t="shared" si="6"/>
        <v>项</v>
      </c>
    </row>
    <row r="106" s="291" customFormat="1" ht="18.75" spans="1:7">
      <c r="A106" s="317" t="s">
        <v>2681</v>
      </c>
      <c r="B106" s="318" t="s">
        <v>2682</v>
      </c>
      <c r="C106" s="316"/>
      <c r="D106" s="316"/>
      <c r="E106" s="313" t="str">
        <f t="shared" si="7"/>
        <v/>
      </c>
      <c r="F106" s="314" t="str">
        <f t="shared" si="5"/>
        <v>否</v>
      </c>
      <c r="G106" s="298" t="str">
        <f t="shared" si="6"/>
        <v>项</v>
      </c>
    </row>
    <row r="107" s="291" customFormat="1" ht="18.75" spans="1:7">
      <c r="A107" s="317" t="s">
        <v>2683</v>
      </c>
      <c r="B107" s="318" t="s">
        <v>2684</v>
      </c>
      <c r="C107" s="322">
        <f>C108+C109+C110+C111</f>
        <v>0</v>
      </c>
      <c r="D107" s="316"/>
      <c r="E107" s="313" t="str">
        <f t="shared" si="7"/>
        <v/>
      </c>
      <c r="F107" s="314" t="str">
        <f t="shared" si="5"/>
        <v>否</v>
      </c>
      <c r="G107" s="298" t="str">
        <f t="shared" si="6"/>
        <v>款</v>
      </c>
    </row>
    <row r="108" ht="18.75" spans="1:7">
      <c r="A108" s="317" t="s">
        <v>2685</v>
      </c>
      <c r="B108" s="318" t="s">
        <v>2553</v>
      </c>
      <c r="C108" s="316"/>
      <c r="D108" s="316"/>
      <c r="E108" s="313" t="str">
        <f t="shared" si="7"/>
        <v/>
      </c>
      <c r="F108" s="314" t="str">
        <f t="shared" si="5"/>
        <v>否</v>
      </c>
      <c r="G108" s="298" t="str">
        <f t="shared" si="6"/>
        <v>项</v>
      </c>
    </row>
    <row r="109" s="291" customFormat="1" ht="18.75" spans="1:7">
      <c r="A109" s="317" t="s">
        <v>2686</v>
      </c>
      <c r="B109" s="318" t="s">
        <v>2678</v>
      </c>
      <c r="C109" s="316"/>
      <c r="D109" s="316"/>
      <c r="E109" s="313" t="str">
        <f t="shared" si="7"/>
        <v/>
      </c>
      <c r="F109" s="314" t="str">
        <f t="shared" si="5"/>
        <v>否</v>
      </c>
      <c r="G109" s="298" t="str">
        <f t="shared" si="6"/>
        <v>项</v>
      </c>
    </row>
    <row r="110" s="291" customFormat="1" ht="18.75" spans="1:7">
      <c r="A110" s="317" t="s">
        <v>2687</v>
      </c>
      <c r="B110" s="318" t="s">
        <v>2688</v>
      </c>
      <c r="C110" s="316"/>
      <c r="D110" s="316"/>
      <c r="E110" s="313" t="str">
        <f t="shared" si="7"/>
        <v/>
      </c>
      <c r="F110" s="314" t="str">
        <f t="shared" si="5"/>
        <v>否</v>
      </c>
      <c r="G110" s="298" t="str">
        <f t="shared" si="6"/>
        <v>项</v>
      </c>
    </row>
    <row r="111" s="291" customFormat="1" ht="18.75" spans="1:7">
      <c r="A111" s="317" t="s">
        <v>2689</v>
      </c>
      <c r="B111" s="318" t="s">
        <v>2690</v>
      </c>
      <c r="C111" s="316"/>
      <c r="D111" s="316"/>
      <c r="E111" s="313" t="str">
        <f t="shared" si="7"/>
        <v/>
      </c>
      <c r="F111" s="314" t="str">
        <f t="shared" si="5"/>
        <v>否</v>
      </c>
      <c r="G111" s="298" t="str">
        <f t="shared" si="6"/>
        <v>项</v>
      </c>
    </row>
    <row r="112" ht="18.75" spans="1:7">
      <c r="A112" s="317" t="s">
        <v>2691</v>
      </c>
      <c r="B112" s="315" t="s">
        <v>2692</v>
      </c>
      <c r="C112" s="322">
        <f>C113+C114+C115+C116</f>
        <v>0</v>
      </c>
      <c r="D112" s="322"/>
      <c r="E112" s="313"/>
      <c r="F112" s="314" t="str">
        <f t="shared" si="5"/>
        <v>否</v>
      </c>
      <c r="G112" s="298" t="str">
        <f t="shared" si="6"/>
        <v>款</v>
      </c>
    </row>
    <row r="113" s="291" customFormat="1" ht="18.75" spans="1:7">
      <c r="A113" s="317" t="s">
        <v>2693</v>
      </c>
      <c r="B113" s="318" t="s">
        <v>2694</v>
      </c>
      <c r="C113" s="316"/>
      <c r="D113" s="316"/>
      <c r="E113" s="313" t="str">
        <f t="shared" si="7"/>
        <v/>
      </c>
      <c r="F113" s="314" t="str">
        <f t="shared" si="5"/>
        <v>否</v>
      </c>
      <c r="G113" s="298" t="str">
        <f t="shared" si="6"/>
        <v>项</v>
      </c>
    </row>
    <row r="114" s="291" customFormat="1" ht="18.75" spans="1:7">
      <c r="A114" s="317" t="s">
        <v>2695</v>
      </c>
      <c r="B114" s="318" t="s">
        <v>2696</v>
      </c>
      <c r="C114" s="316"/>
      <c r="D114" s="316"/>
      <c r="E114" s="313" t="str">
        <f t="shared" si="7"/>
        <v/>
      </c>
      <c r="F114" s="314" t="str">
        <f t="shared" si="5"/>
        <v>否</v>
      </c>
      <c r="G114" s="298" t="str">
        <f t="shared" si="6"/>
        <v>项</v>
      </c>
    </row>
    <row r="115" s="291" customFormat="1" ht="18.75" spans="1:7">
      <c r="A115" s="317" t="s">
        <v>2697</v>
      </c>
      <c r="B115" s="318" t="s">
        <v>2698</v>
      </c>
      <c r="C115" s="316"/>
      <c r="D115" s="316"/>
      <c r="E115" s="313" t="str">
        <f t="shared" si="7"/>
        <v/>
      </c>
      <c r="F115" s="314" t="str">
        <f t="shared" si="5"/>
        <v>否</v>
      </c>
      <c r="G115" s="298" t="str">
        <f t="shared" si="6"/>
        <v>项</v>
      </c>
    </row>
    <row r="116" ht="18.75" spans="1:7">
      <c r="A116" s="317" t="s">
        <v>2699</v>
      </c>
      <c r="B116" s="318" t="s">
        <v>2700</v>
      </c>
      <c r="C116" s="316"/>
      <c r="D116" s="316"/>
      <c r="E116" s="313" t="str">
        <f t="shared" si="7"/>
        <v/>
      </c>
      <c r="F116" s="314" t="str">
        <f t="shared" si="5"/>
        <v>否</v>
      </c>
      <c r="G116" s="298" t="str">
        <f t="shared" si="6"/>
        <v>项</v>
      </c>
    </row>
    <row r="117" s="291" customFormat="1" ht="37.5" spans="1:7">
      <c r="A117" s="328">
        <v>21370</v>
      </c>
      <c r="B117" s="315" t="s">
        <v>2701</v>
      </c>
      <c r="C117" s="322">
        <f>C1188+C118+C119</f>
        <v>0</v>
      </c>
      <c r="D117" s="322"/>
      <c r="E117" s="313"/>
      <c r="F117" s="314" t="str">
        <f t="shared" si="5"/>
        <v>否</v>
      </c>
      <c r="G117" s="298" t="str">
        <f t="shared" si="6"/>
        <v>款</v>
      </c>
    </row>
    <row r="118" s="291" customFormat="1" ht="18.75" spans="1:7">
      <c r="A118" s="328">
        <v>2137001</v>
      </c>
      <c r="B118" s="318" t="s">
        <v>2553</v>
      </c>
      <c r="C118" s="316"/>
      <c r="D118" s="316"/>
      <c r="E118" s="313" t="str">
        <f t="shared" si="7"/>
        <v/>
      </c>
      <c r="F118" s="314" t="str">
        <f t="shared" si="5"/>
        <v>否</v>
      </c>
      <c r="G118" s="298" t="str">
        <f t="shared" si="6"/>
        <v>项</v>
      </c>
    </row>
    <row r="119" ht="37.5" spans="1:7">
      <c r="A119" s="328">
        <v>2137099</v>
      </c>
      <c r="B119" s="318" t="s">
        <v>2702</v>
      </c>
      <c r="C119" s="316"/>
      <c r="D119" s="316"/>
      <c r="E119" s="313" t="str">
        <f t="shared" si="7"/>
        <v/>
      </c>
      <c r="F119" s="314" t="str">
        <f t="shared" si="5"/>
        <v>否</v>
      </c>
      <c r="G119" s="298" t="str">
        <f t="shared" si="6"/>
        <v>项</v>
      </c>
    </row>
    <row r="120" s="291" customFormat="1" ht="37.5" spans="1:7">
      <c r="A120" s="328">
        <v>21371</v>
      </c>
      <c r="B120" s="318" t="s">
        <v>2703</v>
      </c>
      <c r="C120" s="316">
        <f>C121+C122+C123+C124</f>
        <v>0</v>
      </c>
      <c r="D120" s="316"/>
      <c r="E120" s="313" t="str">
        <f t="shared" si="7"/>
        <v/>
      </c>
      <c r="F120" s="314" t="str">
        <f t="shared" si="5"/>
        <v>否</v>
      </c>
      <c r="G120" s="298" t="str">
        <f t="shared" si="6"/>
        <v>款</v>
      </c>
    </row>
    <row r="121" ht="18.75" spans="1:7">
      <c r="A121" s="328">
        <v>2137101</v>
      </c>
      <c r="B121" s="318" t="s">
        <v>2694</v>
      </c>
      <c r="C121" s="316"/>
      <c r="D121" s="316"/>
      <c r="E121" s="313" t="str">
        <f t="shared" si="7"/>
        <v/>
      </c>
      <c r="F121" s="314" t="str">
        <f t="shared" si="5"/>
        <v>否</v>
      </c>
      <c r="G121" s="298" t="str">
        <f t="shared" si="6"/>
        <v>项</v>
      </c>
    </row>
    <row r="122" s="291" customFormat="1" ht="18.75" spans="1:7">
      <c r="A122" s="328">
        <v>2137102</v>
      </c>
      <c r="B122" s="318" t="s">
        <v>2704</v>
      </c>
      <c r="C122" s="316"/>
      <c r="D122" s="316"/>
      <c r="E122" s="313" t="str">
        <f t="shared" si="7"/>
        <v/>
      </c>
      <c r="F122" s="314" t="str">
        <f t="shared" si="5"/>
        <v>否</v>
      </c>
      <c r="G122" s="298" t="str">
        <f t="shared" si="6"/>
        <v>项</v>
      </c>
    </row>
    <row r="123" s="291" customFormat="1" ht="18.75" spans="1:7">
      <c r="A123" s="328">
        <v>2137103</v>
      </c>
      <c r="B123" s="318" t="s">
        <v>2698</v>
      </c>
      <c r="C123" s="316"/>
      <c r="D123" s="316"/>
      <c r="E123" s="313" t="str">
        <f t="shared" si="7"/>
        <v/>
      </c>
      <c r="F123" s="314" t="str">
        <f t="shared" si="5"/>
        <v>否</v>
      </c>
      <c r="G123" s="298" t="str">
        <f t="shared" si="6"/>
        <v>项</v>
      </c>
    </row>
    <row r="124" s="291" customFormat="1" ht="37.5" spans="1:7">
      <c r="A124" s="328">
        <v>2137199</v>
      </c>
      <c r="B124" s="318" t="s">
        <v>2705</v>
      </c>
      <c r="C124" s="316"/>
      <c r="D124" s="316"/>
      <c r="E124" s="313" t="str">
        <f t="shared" si="7"/>
        <v/>
      </c>
      <c r="F124" s="314" t="str">
        <f t="shared" si="5"/>
        <v>否</v>
      </c>
      <c r="G124" s="298" t="str">
        <f t="shared" si="6"/>
        <v>项</v>
      </c>
    </row>
    <row r="125" s="291" customFormat="1" ht="18.75" spans="1:7">
      <c r="A125" s="310" t="s">
        <v>93</v>
      </c>
      <c r="B125" s="311" t="s">
        <v>2706</v>
      </c>
      <c r="C125" s="312">
        <f>C126+C131+C136+C141+C150+C157+C166+C169+C172+C173</f>
        <v>10</v>
      </c>
      <c r="D125" s="312">
        <f>D126+D131+D136+D141+D150+D157+D166+D169+D172+D173</f>
        <v>10</v>
      </c>
      <c r="E125" s="324"/>
      <c r="F125" s="314" t="str">
        <f t="shared" si="5"/>
        <v>是</v>
      </c>
      <c r="G125" s="298" t="str">
        <f t="shared" si="6"/>
        <v>类</v>
      </c>
    </row>
    <row r="126" s="291" customFormat="1" ht="37.5" spans="1:7">
      <c r="A126" s="317" t="s">
        <v>2707</v>
      </c>
      <c r="B126" s="318" t="s">
        <v>2708</v>
      </c>
      <c r="C126" s="316">
        <f>SUM(C127:C130)</f>
        <v>0</v>
      </c>
      <c r="D126" s="316">
        <f>SUM(D127:D130)</f>
        <v>0</v>
      </c>
      <c r="E126" s="313" t="str">
        <f t="shared" si="7"/>
        <v/>
      </c>
      <c r="F126" s="314" t="str">
        <f t="shared" si="5"/>
        <v>否</v>
      </c>
      <c r="G126" s="298" t="str">
        <f t="shared" si="6"/>
        <v>款</v>
      </c>
    </row>
    <row r="127" ht="18.75" spans="1:7">
      <c r="A127" s="317" t="s">
        <v>2709</v>
      </c>
      <c r="B127" s="318" t="s">
        <v>2710</v>
      </c>
      <c r="C127" s="316"/>
      <c r="D127" s="316"/>
      <c r="E127" s="313" t="str">
        <f t="shared" si="7"/>
        <v/>
      </c>
      <c r="F127" s="314" t="str">
        <f t="shared" si="5"/>
        <v>否</v>
      </c>
      <c r="G127" s="298" t="str">
        <f t="shared" si="6"/>
        <v>项</v>
      </c>
    </row>
    <row r="128" s="291" customFormat="1" ht="18.75" spans="1:7">
      <c r="A128" s="317" t="s">
        <v>2711</v>
      </c>
      <c r="B128" s="318" t="s">
        <v>2712</v>
      </c>
      <c r="C128" s="316"/>
      <c r="D128" s="316"/>
      <c r="E128" s="313" t="str">
        <f t="shared" si="7"/>
        <v/>
      </c>
      <c r="F128" s="314" t="str">
        <f t="shared" si="5"/>
        <v>否</v>
      </c>
      <c r="G128" s="298" t="str">
        <f t="shared" si="6"/>
        <v>项</v>
      </c>
    </row>
    <row r="129" s="291" customFormat="1" ht="18.75" spans="1:7">
      <c r="A129" s="317" t="s">
        <v>2713</v>
      </c>
      <c r="B129" s="318" t="s">
        <v>2714</v>
      </c>
      <c r="C129" s="316"/>
      <c r="D129" s="316"/>
      <c r="E129" s="313" t="str">
        <f t="shared" si="7"/>
        <v/>
      </c>
      <c r="F129" s="314" t="str">
        <f t="shared" si="5"/>
        <v>否</v>
      </c>
      <c r="G129" s="298" t="str">
        <f t="shared" si="6"/>
        <v>项</v>
      </c>
    </row>
    <row r="130" s="291" customFormat="1" ht="37.5" spans="1:7">
      <c r="A130" s="317" t="s">
        <v>2715</v>
      </c>
      <c r="B130" s="318" t="s">
        <v>2716</v>
      </c>
      <c r="C130" s="316"/>
      <c r="D130" s="316"/>
      <c r="E130" s="313" t="str">
        <f t="shared" si="7"/>
        <v/>
      </c>
      <c r="F130" s="314" t="str">
        <f t="shared" si="5"/>
        <v>否</v>
      </c>
      <c r="G130" s="298" t="str">
        <f t="shared" si="6"/>
        <v>项</v>
      </c>
    </row>
    <row r="131" ht="18.75" spans="1:7">
      <c r="A131" s="317" t="s">
        <v>2717</v>
      </c>
      <c r="B131" s="318" t="s">
        <v>2718</v>
      </c>
      <c r="C131" s="316">
        <f>SUM(C132:C135)</f>
        <v>0</v>
      </c>
      <c r="D131" s="316">
        <f>SUM(D132:D135)</f>
        <v>0</v>
      </c>
      <c r="E131" s="313" t="str">
        <f t="shared" si="7"/>
        <v/>
      </c>
      <c r="F131" s="314" t="str">
        <f t="shared" si="5"/>
        <v>否</v>
      </c>
      <c r="G131" s="298" t="str">
        <f t="shared" si="6"/>
        <v>款</v>
      </c>
    </row>
    <row r="132" ht="18.75" spans="1:7">
      <c r="A132" s="317" t="s">
        <v>2719</v>
      </c>
      <c r="B132" s="318" t="s">
        <v>2714</v>
      </c>
      <c r="C132" s="316"/>
      <c r="D132" s="316"/>
      <c r="E132" s="313" t="str">
        <f t="shared" si="7"/>
        <v/>
      </c>
      <c r="F132" s="314" t="str">
        <f t="shared" si="5"/>
        <v>否</v>
      </c>
      <c r="G132" s="298" t="str">
        <f t="shared" si="6"/>
        <v>项</v>
      </c>
    </row>
    <row r="133" s="291" customFormat="1" ht="18.75" spans="1:7">
      <c r="A133" s="317" t="s">
        <v>2720</v>
      </c>
      <c r="B133" s="318" t="s">
        <v>2721</v>
      </c>
      <c r="C133" s="316"/>
      <c r="D133" s="316"/>
      <c r="E133" s="313" t="str">
        <f t="shared" si="7"/>
        <v/>
      </c>
      <c r="F133" s="314" t="str">
        <f t="shared" si="5"/>
        <v>否</v>
      </c>
      <c r="G133" s="298" t="str">
        <f t="shared" si="6"/>
        <v>项</v>
      </c>
    </row>
    <row r="134" ht="18.75" spans="1:7">
      <c r="A134" s="317" t="s">
        <v>2722</v>
      </c>
      <c r="B134" s="318" t="s">
        <v>2723</v>
      </c>
      <c r="C134" s="316"/>
      <c r="D134" s="316"/>
      <c r="E134" s="313" t="str">
        <f t="shared" si="7"/>
        <v/>
      </c>
      <c r="F134" s="314" t="str">
        <f t="shared" si="5"/>
        <v>否</v>
      </c>
      <c r="G134" s="298" t="str">
        <f t="shared" si="6"/>
        <v>项</v>
      </c>
    </row>
    <row r="135" ht="18.75" spans="1:7">
      <c r="A135" s="317" t="s">
        <v>2724</v>
      </c>
      <c r="B135" s="318" t="s">
        <v>2725</v>
      </c>
      <c r="C135" s="316"/>
      <c r="D135" s="316"/>
      <c r="E135" s="313" t="str">
        <f t="shared" ref="E135:E198" si="8">IF(C135&gt;0,D135/C135-1,IF(C135&lt;0,-(D135/C135-1),""))</f>
        <v/>
      </c>
      <c r="F135" s="314" t="str">
        <f t="shared" ref="F135:F198" si="9">IF(LEN(A135)=3,"是",IF(B135&lt;&gt;"",IF(SUM(C135:D135)&lt;&gt;0,"是","否"),"是"))</f>
        <v>否</v>
      </c>
      <c r="G135" s="298" t="str">
        <f t="shared" ref="G135:G198" si="10">IF(LEN(A135)=3,"类",IF(LEN(A135)=5,"款","项"))</f>
        <v>项</v>
      </c>
    </row>
    <row r="136" s="291" customFormat="1" ht="18.75" spans="1:7">
      <c r="A136" s="317" t="s">
        <v>2726</v>
      </c>
      <c r="B136" s="315" t="s">
        <v>2727</v>
      </c>
      <c r="C136" s="322">
        <f>SUM(C137:C140)</f>
        <v>0</v>
      </c>
      <c r="D136" s="322">
        <f>SUM(D137:D140)</f>
        <v>0</v>
      </c>
      <c r="E136" s="313"/>
      <c r="F136" s="314" t="str">
        <f t="shared" si="9"/>
        <v>否</v>
      </c>
      <c r="G136" s="298" t="str">
        <f t="shared" si="10"/>
        <v>款</v>
      </c>
    </row>
    <row r="137" s="291" customFormat="1" ht="18.75" spans="1:7">
      <c r="A137" s="317" t="s">
        <v>2728</v>
      </c>
      <c r="B137" s="318" t="s">
        <v>2729</v>
      </c>
      <c r="C137" s="316"/>
      <c r="D137" s="316"/>
      <c r="E137" s="313" t="str">
        <f t="shared" si="8"/>
        <v/>
      </c>
      <c r="F137" s="314" t="str">
        <f t="shared" si="9"/>
        <v>否</v>
      </c>
      <c r="G137" s="298" t="str">
        <f t="shared" si="10"/>
        <v>项</v>
      </c>
    </row>
    <row r="138" s="291" customFormat="1" ht="18.75" spans="1:7">
      <c r="A138" s="317" t="s">
        <v>2730</v>
      </c>
      <c r="B138" s="318" t="s">
        <v>2731</v>
      </c>
      <c r="C138" s="316"/>
      <c r="D138" s="316"/>
      <c r="E138" s="313" t="str">
        <f t="shared" si="8"/>
        <v/>
      </c>
      <c r="F138" s="314" t="str">
        <f t="shared" si="9"/>
        <v>否</v>
      </c>
      <c r="G138" s="298" t="str">
        <f t="shared" si="10"/>
        <v>项</v>
      </c>
    </row>
    <row r="139" s="291" customFormat="1" ht="18.75" spans="1:7">
      <c r="A139" s="317" t="s">
        <v>2732</v>
      </c>
      <c r="B139" s="318" t="s">
        <v>2733</v>
      </c>
      <c r="C139" s="316"/>
      <c r="D139" s="316"/>
      <c r="E139" s="313" t="str">
        <f t="shared" si="8"/>
        <v/>
      </c>
      <c r="F139" s="314" t="str">
        <f t="shared" si="9"/>
        <v>否</v>
      </c>
      <c r="G139" s="298" t="str">
        <f t="shared" si="10"/>
        <v>项</v>
      </c>
    </row>
    <row r="140" s="291" customFormat="1" ht="18.75" spans="1:7">
      <c r="A140" s="317" t="s">
        <v>2734</v>
      </c>
      <c r="B140" s="318" t="s">
        <v>2735</v>
      </c>
      <c r="C140" s="316"/>
      <c r="D140" s="316"/>
      <c r="E140" s="313" t="str">
        <f t="shared" si="8"/>
        <v/>
      </c>
      <c r="F140" s="314" t="str">
        <f t="shared" si="9"/>
        <v>否</v>
      </c>
      <c r="G140" s="298" t="str">
        <f t="shared" si="10"/>
        <v>项</v>
      </c>
    </row>
    <row r="141" s="291" customFormat="1" ht="18.75" spans="1:7">
      <c r="A141" s="317" t="s">
        <v>2736</v>
      </c>
      <c r="B141" s="315" t="s">
        <v>2737</v>
      </c>
      <c r="C141" s="322">
        <f>SUM(C142:C149)</f>
        <v>0</v>
      </c>
      <c r="D141" s="322">
        <f>SUM(D142:D149)</f>
        <v>0</v>
      </c>
      <c r="E141" s="313"/>
      <c r="F141" s="314" t="str">
        <f t="shared" si="9"/>
        <v>否</v>
      </c>
      <c r="G141" s="298" t="str">
        <f t="shared" si="10"/>
        <v>款</v>
      </c>
    </row>
    <row r="142" s="291" customFormat="1" ht="18.75" spans="1:7">
      <c r="A142" s="317" t="s">
        <v>2738</v>
      </c>
      <c r="B142" s="318" t="s">
        <v>2739</v>
      </c>
      <c r="C142" s="316"/>
      <c r="D142" s="316"/>
      <c r="E142" s="313" t="str">
        <f t="shared" si="8"/>
        <v/>
      </c>
      <c r="F142" s="314" t="str">
        <f t="shared" si="9"/>
        <v>否</v>
      </c>
      <c r="G142" s="298" t="str">
        <f t="shared" si="10"/>
        <v>项</v>
      </c>
    </row>
    <row r="143" s="291" customFormat="1" ht="18.75" spans="1:7">
      <c r="A143" s="317" t="s">
        <v>2740</v>
      </c>
      <c r="B143" s="318" t="s">
        <v>2741</v>
      </c>
      <c r="C143" s="316"/>
      <c r="D143" s="316"/>
      <c r="E143" s="313" t="str">
        <f t="shared" si="8"/>
        <v/>
      </c>
      <c r="F143" s="314" t="str">
        <f t="shared" si="9"/>
        <v>否</v>
      </c>
      <c r="G143" s="298" t="str">
        <f t="shared" si="10"/>
        <v>项</v>
      </c>
    </row>
    <row r="144" s="291" customFormat="1" ht="18.75" spans="1:7">
      <c r="A144" s="317" t="s">
        <v>2742</v>
      </c>
      <c r="B144" s="318" t="s">
        <v>2743</v>
      </c>
      <c r="C144" s="316"/>
      <c r="D144" s="316"/>
      <c r="E144" s="313" t="str">
        <f t="shared" si="8"/>
        <v/>
      </c>
      <c r="F144" s="314" t="str">
        <f t="shared" si="9"/>
        <v>否</v>
      </c>
      <c r="G144" s="298" t="str">
        <f t="shared" si="10"/>
        <v>项</v>
      </c>
    </row>
    <row r="145" s="291" customFormat="1" ht="18.75" spans="1:7">
      <c r="A145" s="317" t="s">
        <v>2744</v>
      </c>
      <c r="B145" s="318" t="s">
        <v>2745</v>
      </c>
      <c r="C145" s="316"/>
      <c r="D145" s="316"/>
      <c r="E145" s="313" t="str">
        <f t="shared" si="8"/>
        <v/>
      </c>
      <c r="F145" s="314" t="str">
        <f t="shared" si="9"/>
        <v>否</v>
      </c>
      <c r="G145" s="298" t="str">
        <f t="shared" si="10"/>
        <v>项</v>
      </c>
    </row>
    <row r="146" s="291" customFormat="1" ht="18.75" spans="1:7">
      <c r="A146" s="317" t="s">
        <v>2746</v>
      </c>
      <c r="B146" s="318" t="s">
        <v>2747</v>
      </c>
      <c r="C146" s="316"/>
      <c r="D146" s="316"/>
      <c r="E146" s="313" t="str">
        <f t="shared" si="8"/>
        <v/>
      </c>
      <c r="F146" s="314" t="str">
        <f t="shared" si="9"/>
        <v>否</v>
      </c>
      <c r="G146" s="298" t="str">
        <f t="shared" si="10"/>
        <v>项</v>
      </c>
    </row>
    <row r="147" s="291" customFormat="1" ht="18.75" spans="1:7">
      <c r="A147" s="317" t="s">
        <v>2748</v>
      </c>
      <c r="B147" s="318" t="s">
        <v>2749</v>
      </c>
      <c r="C147" s="316"/>
      <c r="D147" s="316"/>
      <c r="E147" s="313" t="str">
        <f t="shared" si="8"/>
        <v/>
      </c>
      <c r="F147" s="314" t="str">
        <f t="shared" si="9"/>
        <v>否</v>
      </c>
      <c r="G147" s="298" t="str">
        <f t="shared" si="10"/>
        <v>项</v>
      </c>
    </row>
    <row r="148" s="291" customFormat="1" ht="18.75" spans="1:7">
      <c r="A148" s="317" t="s">
        <v>2750</v>
      </c>
      <c r="B148" s="318" t="s">
        <v>2751</v>
      </c>
      <c r="C148" s="316"/>
      <c r="D148" s="316"/>
      <c r="E148" s="313" t="str">
        <f t="shared" si="8"/>
        <v/>
      </c>
      <c r="F148" s="314" t="str">
        <f t="shared" si="9"/>
        <v>否</v>
      </c>
      <c r="G148" s="298" t="str">
        <f t="shared" si="10"/>
        <v>项</v>
      </c>
    </row>
    <row r="149" s="291" customFormat="1" ht="18.75" spans="1:7">
      <c r="A149" s="317" t="s">
        <v>2752</v>
      </c>
      <c r="B149" s="318" t="s">
        <v>2753</v>
      </c>
      <c r="C149" s="316"/>
      <c r="D149" s="316"/>
      <c r="E149" s="313" t="str">
        <f t="shared" si="8"/>
        <v/>
      </c>
      <c r="F149" s="314" t="str">
        <f t="shared" si="9"/>
        <v>否</v>
      </c>
      <c r="G149" s="298" t="str">
        <f t="shared" si="10"/>
        <v>项</v>
      </c>
    </row>
    <row r="150" s="291" customFormat="1" ht="18.75" spans="1:7">
      <c r="A150" s="317" t="s">
        <v>2754</v>
      </c>
      <c r="B150" s="318" t="s">
        <v>2755</v>
      </c>
      <c r="C150" s="316">
        <f>SUM(C151:C156)</f>
        <v>0</v>
      </c>
      <c r="D150" s="316">
        <f>SUM(D151:D156)</f>
        <v>0</v>
      </c>
      <c r="E150" s="313" t="str">
        <f t="shared" si="8"/>
        <v/>
      </c>
      <c r="F150" s="314" t="str">
        <f t="shared" si="9"/>
        <v>否</v>
      </c>
      <c r="G150" s="298" t="str">
        <f t="shared" si="10"/>
        <v>款</v>
      </c>
    </row>
    <row r="151" s="291" customFormat="1" ht="18.75" spans="1:7">
      <c r="A151" s="317" t="s">
        <v>2756</v>
      </c>
      <c r="B151" s="318" t="s">
        <v>2757</v>
      </c>
      <c r="C151" s="316"/>
      <c r="D151" s="316"/>
      <c r="E151" s="313" t="str">
        <f t="shared" si="8"/>
        <v/>
      </c>
      <c r="F151" s="314" t="str">
        <f t="shared" si="9"/>
        <v>否</v>
      </c>
      <c r="G151" s="298" t="str">
        <f t="shared" si="10"/>
        <v>项</v>
      </c>
    </row>
    <row r="152" s="291" customFormat="1" ht="18.75" spans="1:7">
      <c r="A152" s="317" t="s">
        <v>2758</v>
      </c>
      <c r="B152" s="318" t="s">
        <v>2759</v>
      </c>
      <c r="C152" s="316"/>
      <c r="D152" s="316"/>
      <c r="E152" s="313" t="str">
        <f t="shared" si="8"/>
        <v/>
      </c>
      <c r="F152" s="314" t="str">
        <f t="shared" si="9"/>
        <v>否</v>
      </c>
      <c r="G152" s="298" t="str">
        <f t="shared" si="10"/>
        <v>项</v>
      </c>
    </row>
    <row r="153" ht="18.75" spans="1:7">
      <c r="A153" s="317" t="s">
        <v>2760</v>
      </c>
      <c r="B153" s="318" t="s">
        <v>2761</v>
      </c>
      <c r="C153" s="316"/>
      <c r="D153" s="316"/>
      <c r="E153" s="313" t="str">
        <f t="shared" si="8"/>
        <v/>
      </c>
      <c r="F153" s="314" t="str">
        <f t="shared" si="9"/>
        <v>否</v>
      </c>
      <c r="G153" s="298" t="str">
        <f t="shared" si="10"/>
        <v>项</v>
      </c>
    </row>
    <row r="154" ht="18.75" spans="1:7">
      <c r="A154" s="317" t="s">
        <v>2762</v>
      </c>
      <c r="B154" s="318" t="s">
        <v>2763</v>
      </c>
      <c r="C154" s="316"/>
      <c r="D154" s="316"/>
      <c r="E154" s="313" t="str">
        <f t="shared" si="8"/>
        <v/>
      </c>
      <c r="F154" s="314" t="str">
        <f t="shared" si="9"/>
        <v>否</v>
      </c>
      <c r="G154" s="298" t="str">
        <f t="shared" si="10"/>
        <v>项</v>
      </c>
    </row>
    <row r="155" s="291" customFormat="1" ht="18.75" spans="1:7">
      <c r="A155" s="317" t="s">
        <v>2764</v>
      </c>
      <c r="B155" s="318" t="s">
        <v>2765</v>
      </c>
      <c r="C155" s="316"/>
      <c r="D155" s="316"/>
      <c r="E155" s="313" t="str">
        <f t="shared" si="8"/>
        <v/>
      </c>
      <c r="F155" s="314" t="str">
        <f t="shared" si="9"/>
        <v>否</v>
      </c>
      <c r="G155" s="298" t="str">
        <f t="shared" si="10"/>
        <v>项</v>
      </c>
    </row>
    <row r="156" ht="18.75" spans="1:7">
      <c r="A156" s="317" t="s">
        <v>2766</v>
      </c>
      <c r="B156" s="318" t="s">
        <v>2767</v>
      </c>
      <c r="C156" s="316"/>
      <c r="D156" s="316"/>
      <c r="E156" s="313" t="str">
        <f t="shared" si="8"/>
        <v/>
      </c>
      <c r="F156" s="314" t="str">
        <f t="shared" si="9"/>
        <v>否</v>
      </c>
      <c r="G156" s="298" t="str">
        <f t="shared" si="10"/>
        <v>项</v>
      </c>
    </row>
    <row r="157" ht="18.75" spans="1:7">
      <c r="A157" s="317" t="s">
        <v>2768</v>
      </c>
      <c r="B157" s="315" t="s">
        <v>2769</v>
      </c>
      <c r="C157" s="322">
        <f>SUM(C158:C165)</f>
        <v>10</v>
      </c>
      <c r="D157" s="322">
        <f>SUM(D158:D165)</f>
        <v>10</v>
      </c>
      <c r="E157" s="313"/>
      <c r="F157" s="314" t="str">
        <f t="shared" si="9"/>
        <v>是</v>
      </c>
      <c r="G157" s="298" t="str">
        <f t="shared" si="10"/>
        <v>款</v>
      </c>
    </row>
    <row r="158" s="291" customFormat="1" ht="18.75" spans="1:7">
      <c r="A158" s="317" t="s">
        <v>2770</v>
      </c>
      <c r="B158" s="318" t="s">
        <v>2771</v>
      </c>
      <c r="C158" s="316"/>
      <c r="D158" s="316"/>
      <c r="E158" s="313" t="str">
        <f t="shared" si="8"/>
        <v/>
      </c>
      <c r="F158" s="314" t="str">
        <f t="shared" si="9"/>
        <v>否</v>
      </c>
      <c r="G158" s="298" t="str">
        <f t="shared" si="10"/>
        <v>项</v>
      </c>
    </row>
    <row r="159" s="291" customFormat="1" ht="18.75" spans="1:7">
      <c r="A159" s="317" t="s">
        <v>2772</v>
      </c>
      <c r="B159" s="318" t="s">
        <v>2773</v>
      </c>
      <c r="C159" s="316"/>
      <c r="D159" s="316"/>
      <c r="E159" s="313" t="str">
        <f t="shared" si="8"/>
        <v/>
      </c>
      <c r="F159" s="314" t="str">
        <f t="shared" si="9"/>
        <v>否</v>
      </c>
      <c r="G159" s="298" t="str">
        <f t="shared" si="10"/>
        <v>项</v>
      </c>
    </row>
    <row r="160" s="291" customFormat="1" ht="18.75" spans="1:7">
      <c r="A160" s="317" t="s">
        <v>2774</v>
      </c>
      <c r="B160" s="318" t="s">
        <v>2775</v>
      </c>
      <c r="C160" s="316"/>
      <c r="D160" s="316"/>
      <c r="E160" s="313" t="str">
        <f t="shared" si="8"/>
        <v/>
      </c>
      <c r="F160" s="314" t="str">
        <f t="shared" si="9"/>
        <v>否</v>
      </c>
      <c r="G160" s="298" t="str">
        <f t="shared" si="10"/>
        <v>项</v>
      </c>
    </row>
    <row r="161" s="291" customFormat="1" ht="18.75" spans="1:7">
      <c r="A161" s="317" t="s">
        <v>2776</v>
      </c>
      <c r="B161" s="318" t="s">
        <v>2777</v>
      </c>
      <c r="C161" s="316"/>
      <c r="D161" s="316"/>
      <c r="E161" s="313" t="str">
        <f t="shared" si="8"/>
        <v/>
      </c>
      <c r="F161" s="314" t="str">
        <f t="shared" si="9"/>
        <v>否</v>
      </c>
      <c r="G161" s="298" t="str">
        <f t="shared" si="10"/>
        <v>项</v>
      </c>
    </row>
    <row r="162" s="291" customFormat="1" ht="18.75" spans="1:7">
      <c r="A162" s="317" t="s">
        <v>2778</v>
      </c>
      <c r="B162" s="318" t="s">
        <v>2779</v>
      </c>
      <c r="C162" s="316"/>
      <c r="D162" s="316"/>
      <c r="E162" s="313" t="str">
        <f t="shared" si="8"/>
        <v/>
      </c>
      <c r="F162" s="314" t="str">
        <f t="shared" si="9"/>
        <v>否</v>
      </c>
      <c r="G162" s="298" t="str">
        <f t="shared" si="10"/>
        <v>项</v>
      </c>
    </row>
    <row r="163" s="291" customFormat="1" ht="18.75" spans="1:7">
      <c r="A163" s="317">
        <v>2146907</v>
      </c>
      <c r="B163" s="318" t="s">
        <v>2780</v>
      </c>
      <c r="C163" s="316">
        <v>10</v>
      </c>
      <c r="D163" s="316">
        <v>10</v>
      </c>
      <c r="E163" s="313">
        <f t="shared" si="8"/>
        <v>0</v>
      </c>
      <c r="F163" s="314" t="str">
        <f t="shared" si="9"/>
        <v>是</v>
      </c>
      <c r="G163" s="298" t="str">
        <f t="shared" si="10"/>
        <v>项</v>
      </c>
    </row>
    <row r="164" s="291" customFormat="1" ht="18.75" spans="1:7">
      <c r="A164" s="317" t="s">
        <v>2781</v>
      </c>
      <c r="B164" s="318" t="s">
        <v>2782</v>
      </c>
      <c r="C164" s="316"/>
      <c r="D164" s="316"/>
      <c r="E164" s="313" t="str">
        <f t="shared" si="8"/>
        <v/>
      </c>
      <c r="F164" s="314" t="str">
        <f t="shared" si="9"/>
        <v>否</v>
      </c>
      <c r="G164" s="298" t="str">
        <f t="shared" si="10"/>
        <v>项</v>
      </c>
    </row>
    <row r="165" ht="18.75" spans="1:7">
      <c r="A165" s="317" t="s">
        <v>2783</v>
      </c>
      <c r="B165" s="318" t="s">
        <v>2784</v>
      </c>
      <c r="C165" s="316"/>
      <c r="D165" s="316"/>
      <c r="E165" s="313" t="str">
        <f t="shared" si="8"/>
        <v/>
      </c>
      <c r="F165" s="314" t="str">
        <f t="shared" si="9"/>
        <v>否</v>
      </c>
      <c r="G165" s="298" t="str">
        <f t="shared" si="10"/>
        <v>项</v>
      </c>
    </row>
    <row r="166" ht="37.5" spans="1:7">
      <c r="A166" s="317" t="s">
        <v>2785</v>
      </c>
      <c r="B166" s="318" t="s">
        <v>2786</v>
      </c>
      <c r="C166" s="316">
        <f>C167</f>
        <v>0</v>
      </c>
      <c r="D166" s="316"/>
      <c r="E166" s="313" t="str">
        <f t="shared" si="8"/>
        <v/>
      </c>
      <c r="F166" s="314" t="str">
        <f t="shared" si="9"/>
        <v>否</v>
      </c>
      <c r="G166" s="298" t="str">
        <f t="shared" si="10"/>
        <v>款</v>
      </c>
    </row>
    <row r="167" s="291" customFormat="1" ht="18.75" spans="1:7">
      <c r="A167" s="317" t="s">
        <v>2787</v>
      </c>
      <c r="B167" s="318" t="s">
        <v>2710</v>
      </c>
      <c r="C167" s="316"/>
      <c r="D167" s="316"/>
      <c r="E167" s="313" t="str">
        <f t="shared" si="8"/>
        <v/>
      </c>
      <c r="F167" s="314" t="str">
        <f t="shared" si="9"/>
        <v>否</v>
      </c>
      <c r="G167" s="298" t="str">
        <f t="shared" si="10"/>
        <v>项</v>
      </c>
    </row>
    <row r="168" s="291" customFormat="1" ht="37.5" spans="1:7">
      <c r="A168" s="317" t="s">
        <v>2788</v>
      </c>
      <c r="B168" s="318" t="s">
        <v>2789</v>
      </c>
      <c r="C168" s="316"/>
      <c r="D168" s="316"/>
      <c r="E168" s="313" t="str">
        <f t="shared" si="8"/>
        <v/>
      </c>
      <c r="F168" s="314" t="str">
        <f t="shared" si="9"/>
        <v>否</v>
      </c>
      <c r="G168" s="298" t="str">
        <f t="shared" si="10"/>
        <v>项</v>
      </c>
    </row>
    <row r="169" s="291" customFormat="1" ht="18.75" spans="1:7">
      <c r="A169" s="317" t="s">
        <v>2790</v>
      </c>
      <c r="B169" s="315" t="s">
        <v>2791</v>
      </c>
      <c r="C169" s="322"/>
      <c r="D169" s="322"/>
      <c r="E169" s="313"/>
      <c r="F169" s="314" t="str">
        <f t="shared" si="9"/>
        <v>否</v>
      </c>
      <c r="G169" s="298" t="str">
        <f t="shared" si="10"/>
        <v>款</v>
      </c>
    </row>
    <row r="170" s="291" customFormat="1" ht="18.75" spans="1:7">
      <c r="A170" s="317" t="s">
        <v>2792</v>
      </c>
      <c r="B170" s="318" t="s">
        <v>2710</v>
      </c>
      <c r="C170" s="316"/>
      <c r="D170" s="316"/>
      <c r="E170" s="313" t="str">
        <f t="shared" si="8"/>
        <v/>
      </c>
      <c r="F170" s="314" t="str">
        <f t="shared" si="9"/>
        <v>否</v>
      </c>
      <c r="G170" s="298" t="str">
        <f t="shared" si="10"/>
        <v>项</v>
      </c>
    </row>
    <row r="171" s="291" customFormat="1" ht="37.5" spans="1:7">
      <c r="A171" s="317" t="s">
        <v>2793</v>
      </c>
      <c r="B171" s="318" t="s">
        <v>2794</v>
      </c>
      <c r="C171" s="316"/>
      <c r="D171" s="316"/>
      <c r="E171" s="313" t="str">
        <f t="shared" si="8"/>
        <v/>
      </c>
      <c r="F171" s="314" t="str">
        <f t="shared" si="9"/>
        <v>否</v>
      </c>
      <c r="G171" s="298" t="str">
        <f t="shared" si="10"/>
        <v>项</v>
      </c>
    </row>
    <row r="172" s="291" customFormat="1" ht="18.75" spans="1:7">
      <c r="A172" s="317" t="s">
        <v>2795</v>
      </c>
      <c r="B172" s="318" t="s">
        <v>2796</v>
      </c>
      <c r="C172" s="316"/>
      <c r="D172" s="316"/>
      <c r="E172" s="313" t="str">
        <f t="shared" si="8"/>
        <v/>
      </c>
      <c r="F172" s="314" t="str">
        <f t="shared" si="9"/>
        <v>否</v>
      </c>
      <c r="G172" s="298" t="str">
        <f t="shared" si="10"/>
        <v>款</v>
      </c>
    </row>
    <row r="173" ht="18.75" spans="1:7">
      <c r="A173" s="317" t="s">
        <v>2797</v>
      </c>
      <c r="B173" s="318" t="s">
        <v>2798</v>
      </c>
      <c r="C173" s="316"/>
      <c r="D173" s="316"/>
      <c r="E173" s="313" t="str">
        <f t="shared" si="8"/>
        <v/>
      </c>
      <c r="F173" s="314" t="str">
        <f t="shared" si="9"/>
        <v>否</v>
      </c>
      <c r="G173" s="298" t="str">
        <f t="shared" si="10"/>
        <v>款</v>
      </c>
    </row>
    <row r="174" ht="18.75" spans="1:7">
      <c r="A174" s="317" t="s">
        <v>2799</v>
      </c>
      <c r="B174" s="318" t="s">
        <v>2729</v>
      </c>
      <c r="C174" s="316"/>
      <c r="D174" s="316"/>
      <c r="E174" s="313" t="str">
        <f t="shared" si="8"/>
        <v/>
      </c>
      <c r="F174" s="314" t="str">
        <f t="shared" si="9"/>
        <v>否</v>
      </c>
      <c r="G174" s="298" t="str">
        <f t="shared" si="10"/>
        <v>项</v>
      </c>
    </row>
    <row r="175" ht="18.75" spans="1:7">
      <c r="A175" s="317" t="s">
        <v>2800</v>
      </c>
      <c r="B175" s="318" t="s">
        <v>2733</v>
      </c>
      <c r="C175" s="316"/>
      <c r="D175" s="316"/>
      <c r="E175" s="313" t="str">
        <f t="shared" si="8"/>
        <v/>
      </c>
      <c r="F175" s="314" t="str">
        <f t="shared" si="9"/>
        <v>否</v>
      </c>
      <c r="G175" s="298" t="str">
        <f t="shared" si="10"/>
        <v>项</v>
      </c>
    </row>
    <row r="176" s="291" customFormat="1" ht="37.5" spans="1:7">
      <c r="A176" s="317" t="s">
        <v>2801</v>
      </c>
      <c r="B176" s="318" t="s">
        <v>2802</v>
      </c>
      <c r="C176" s="316"/>
      <c r="D176" s="316"/>
      <c r="E176" s="313" t="str">
        <f t="shared" si="8"/>
        <v/>
      </c>
      <c r="F176" s="314" t="str">
        <f t="shared" si="9"/>
        <v>否</v>
      </c>
      <c r="G176" s="298" t="str">
        <f t="shared" si="10"/>
        <v>项</v>
      </c>
    </row>
    <row r="177" ht="18.75" spans="1:7">
      <c r="A177" s="310" t="s">
        <v>95</v>
      </c>
      <c r="B177" s="311" t="s">
        <v>2803</v>
      </c>
      <c r="C177" s="312">
        <f>C178</f>
        <v>0</v>
      </c>
      <c r="D177" s="312"/>
      <c r="E177" s="324"/>
      <c r="F177" s="314" t="str">
        <f t="shared" si="9"/>
        <v>是</v>
      </c>
      <c r="G177" s="298" t="str">
        <f t="shared" si="10"/>
        <v>类</v>
      </c>
    </row>
    <row r="178" ht="18.75" spans="1:7">
      <c r="A178" s="317" t="s">
        <v>2804</v>
      </c>
      <c r="B178" s="315" t="s">
        <v>2805</v>
      </c>
      <c r="C178" s="322">
        <f>C179+C180</f>
        <v>0</v>
      </c>
      <c r="D178" s="322"/>
      <c r="E178" s="313"/>
      <c r="F178" s="314" t="str">
        <f t="shared" si="9"/>
        <v>否</v>
      </c>
      <c r="G178" s="298" t="str">
        <f t="shared" si="10"/>
        <v>款</v>
      </c>
    </row>
    <row r="179" ht="18.75" spans="1:7">
      <c r="A179" s="317" t="s">
        <v>2806</v>
      </c>
      <c r="B179" s="318" t="s">
        <v>2807</v>
      </c>
      <c r="C179" s="316"/>
      <c r="D179" s="316"/>
      <c r="E179" s="313" t="str">
        <f t="shared" si="8"/>
        <v/>
      </c>
      <c r="F179" s="314" t="str">
        <f t="shared" si="9"/>
        <v>否</v>
      </c>
      <c r="G179" s="298" t="str">
        <f t="shared" si="10"/>
        <v>项</v>
      </c>
    </row>
    <row r="180" s="291" customFormat="1" ht="18.75" spans="1:7">
      <c r="A180" s="317" t="s">
        <v>2808</v>
      </c>
      <c r="B180" s="318" t="s">
        <v>2809</v>
      </c>
      <c r="C180" s="316"/>
      <c r="D180" s="316"/>
      <c r="E180" s="313" t="str">
        <f t="shared" si="8"/>
        <v/>
      </c>
      <c r="F180" s="314" t="str">
        <f t="shared" si="9"/>
        <v>否</v>
      </c>
      <c r="G180" s="298" t="str">
        <f t="shared" si="10"/>
        <v>项</v>
      </c>
    </row>
    <row r="181" s="291" customFormat="1" ht="18.75" spans="1:7">
      <c r="A181" s="310" t="s">
        <v>117</v>
      </c>
      <c r="B181" s="311" t="s">
        <v>2810</v>
      </c>
      <c r="C181" s="312">
        <f>C182+C186+C195</f>
        <v>45798</v>
      </c>
      <c r="D181" s="312">
        <f>D182+D186+D195</f>
        <v>2886</v>
      </c>
      <c r="E181" s="324"/>
      <c r="F181" s="314" t="str">
        <f t="shared" si="9"/>
        <v>是</v>
      </c>
      <c r="G181" s="298" t="str">
        <f t="shared" si="10"/>
        <v>类</v>
      </c>
    </row>
    <row r="182" ht="37.5" spans="1:7">
      <c r="A182" s="317" t="s">
        <v>2811</v>
      </c>
      <c r="B182" s="315" t="s">
        <v>2812</v>
      </c>
      <c r="C182" s="322">
        <f>C183+C184+C185</f>
        <v>44000</v>
      </c>
      <c r="D182" s="322"/>
      <c r="E182" s="313"/>
      <c r="F182" s="314" t="str">
        <f t="shared" si="9"/>
        <v>是</v>
      </c>
      <c r="G182" s="298" t="str">
        <f t="shared" si="10"/>
        <v>款</v>
      </c>
    </row>
    <row r="183" ht="18.75" spans="1:7">
      <c r="A183" s="317" t="s">
        <v>2813</v>
      </c>
      <c r="B183" s="318" t="s">
        <v>2814</v>
      </c>
      <c r="C183" s="316"/>
      <c r="D183" s="316"/>
      <c r="E183" s="313" t="str">
        <f t="shared" si="8"/>
        <v/>
      </c>
      <c r="F183" s="314" t="str">
        <f t="shared" si="9"/>
        <v>否</v>
      </c>
      <c r="G183" s="298" t="str">
        <f t="shared" si="10"/>
        <v>项</v>
      </c>
    </row>
    <row r="184" s="291" customFormat="1" ht="37.5" spans="1:7">
      <c r="A184" s="317" t="s">
        <v>2815</v>
      </c>
      <c r="B184" s="318" t="s">
        <v>2816</v>
      </c>
      <c r="C184" s="316">
        <v>44000</v>
      </c>
      <c r="D184" s="316"/>
      <c r="E184" s="313">
        <f t="shared" si="8"/>
        <v>-1</v>
      </c>
      <c r="F184" s="314" t="str">
        <f t="shared" si="9"/>
        <v>是</v>
      </c>
      <c r="G184" s="298" t="str">
        <f t="shared" si="10"/>
        <v>项</v>
      </c>
    </row>
    <row r="185" s="291" customFormat="1" ht="18.75" spans="1:7">
      <c r="A185" s="317" t="s">
        <v>2817</v>
      </c>
      <c r="B185" s="318" t="s">
        <v>2818</v>
      </c>
      <c r="C185" s="316"/>
      <c r="D185" s="316"/>
      <c r="E185" s="313" t="str">
        <f t="shared" si="8"/>
        <v/>
      </c>
      <c r="F185" s="314" t="str">
        <f t="shared" si="9"/>
        <v>否</v>
      </c>
      <c r="G185" s="298" t="str">
        <f t="shared" si="10"/>
        <v>项</v>
      </c>
    </row>
    <row r="186" ht="18.75" spans="1:7">
      <c r="A186" s="317" t="s">
        <v>2819</v>
      </c>
      <c r="B186" s="315" t="s">
        <v>2820</v>
      </c>
      <c r="C186" s="322">
        <f>SUM(C187:C194)</f>
        <v>0</v>
      </c>
      <c r="D186" s="322"/>
      <c r="E186" s="313"/>
      <c r="F186" s="314" t="str">
        <f t="shared" si="9"/>
        <v>否</v>
      </c>
      <c r="G186" s="298" t="str">
        <f t="shared" si="10"/>
        <v>款</v>
      </c>
    </row>
    <row r="187" s="291" customFormat="1" ht="18.75" spans="1:7">
      <c r="A187" s="317" t="s">
        <v>2821</v>
      </c>
      <c r="B187" s="318" t="s">
        <v>2822</v>
      </c>
      <c r="C187" s="316"/>
      <c r="D187" s="316"/>
      <c r="E187" s="313" t="str">
        <f t="shared" si="8"/>
        <v/>
      </c>
      <c r="F187" s="314" t="str">
        <f t="shared" si="9"/>
        <v>否</v>
      </c>
      <c r="G187" s="298" t="str">
        <f t="shared" si="10"/>
        <v>项</v>
      </c>
    </row>
    <row r="188" ht="18.75" spans="1:7">
      <c r="A188" s="317" t="s">
        <v>2823</v>
      </c>
      <c r="B188" s="318" t="s">
        <v>2824</v>
      </c>
      <c r="C188" s="316"/>
      <c r="D188" s="316"/>
      <c r="E188" s="313" t="str">
        <f t="shared" si="8"/>
        <v/>
      </c>
      <c r="F188" s="314" t="str">
        <f t="shared" si="9"/>
        <v>否</v>
      </c>
      <c r="G188" s="298" t="str">
        <f t="shared" si="10"/>
        <v>项</v>
      </c>
    </row>
    <row r="189" ht="18.75" spans="1:7">
      <c r="A189" s="317" t="s">
        <v>2825</v>
      </c>
      <c r="B189" s="318" t="s">
        <v>2826</v>
      </c>
      <c r="C189" s="316"/>
      <c r="D189" s="316"/>
      <c r="E189" s="313" t="str">
        <f t="shared" si="8"/>
        <v/>
      </c>
      <c r="F189" s="314" t="str">
        <f t="shared" si="9"/>
        <v>否</v>
      </c>
      <c r="G189" s="298" t="str">
        <f t="shared" si="10"/>
        <v>项</v>
      </c>
    </row>
    <row r="190" ht="18.75" spans="1:7">
      <c r="A190" s="317" t="s">
        <v>2827</v>
      </c>
      <c r="B190" s="318" t="s">
        <v>2828</v>
      </c>
      <c r="C190" s="316"/>
      <c r="D190" s="316"/>
      <c r="E190" s="313" t="str">
        <f t="shared" si="8"/>
        <v/>
      </c>
      <c r="F190" s="314" t="str">
        <f t="shared" si="9"/>
        <v>否</v>
      </c>
      <c r="G190" s="298" t="str">
        <f t="shared" si="10"/>
        <v>项</v>
      </c>
    </row>
    <row r="191" ht="18.75" spans="1:7">
      <c r="A191" s="317" t="s">
        <v>2829</v>
      </c>
      <c r="B191" s="318" t="s">
        <v>2830</v>
      </c>
      <c r="C191" s="316"/>
      <c r="D191" s="316"/>
      <c r="E191" s="313" t="str">
        <f t="shared" si="8"/>
        <v/>
      </c>
      <c r="F191" s="314" t="str">
        <f t="shared" si="9"/>
        <v>否</v>
      </c>
      <c r="G191" s="298" t="str">
        <f t="shared" si="10"/>
        <v>项</v>
      </c>
    </row>
    <row r="192" ht="18.75" spans="1:7">
      <c r="A192" s="317" t="s">
        <v>2831</v>
      </c>
      <c r="B192" s="318" t="s">
        <v>2832</v>
      </c>
      <c r="C192" s="316"/>
      <c r="D192" s="316"/>
      <c r="E192" s="313" t="str">
        <f t="shared" si="8"/>
        <v/>
      </c>
      <c r="F192" s="314" t="str">
        <f t="shared" si="9"/>
        <v>否</v>
      </c>
      <c r="G192" s="298" t="str">
        <f t="shared" si="10"/>
        <v>项</v>
      </c>
    </row>
    <row r="193" s="291" customFormat="1" ht="18.75" spans="1:7">
      <c r="A193" s="317" t="s">
        <v>2833</v>
      </c>
      <c r="B193" s="318" t="s">
        <v>2834</v>
      </c>
      <c r="C193" s="316"/>
      <c r="D193" s="316"/>
      <c r="E193" s="313" t="str">
        <f t="shared" si="8"/>
        <v/>
      </c>
      <c r="F193" s="314" t="str">
        <f t="shared" si="9"/>
        <v>否</v>
      </c>
      <c r="G193" s="298" t="str">
        <f t="shared" si="10"/>
        <v>项</v>
      </c>
    </row>
    <row r="194" ht="37.5" spans="1:7">
      <c r="A194" s="317" t="s">
        <v>2835</v>
      </c>
      <c r="B194" s="318" t="s">
        <v>2836</v>
      </c>
      <c r="C194" s="316"/>
      <c r="D194" s="316"/>
      <c r="E194" s="313" t="str">
        <f t="shared" si="8"/>
        <v/>
      </c>
      <c r="F194" s="314" t="str">
        <f t="shared" si="9"/>
        <v>否</v>
      </c>
      <c r="G194" s="298" t="str">
        <f t="shared" si="10"/>
        <v>项</v>
      </c>
    </row>
    <row r="195" ht="18.75" spans="1:7">
      <c r="A195" s="317" t="s">
        <v>2837</v>
      </c>
      <c r="B195" s="315" t="s">
        <v>2838</v>
      </c>
      <c r="C195" s="322">
        <f>SUM(C196:C206)</f>
        <v>1798</v>
      </c>
      <c r="D195" s="322">
        <f>SUM(D196:D206)</f>
        <v>2886</v>
      </c>
      <c r="E195" s="313"/>
      <c r="F195" s="314" t="str">
        <f t="shared" si="9"/>
        <v>是</v>
      </c>
      <c r="G195" s="298" t="str">
        <f t="shared" si="10"/>
        <v>款</v>
      </c>
    </row>
    <row r="196" ht="37.5" spans="1:7">
      <c r="A196" s="328" t="s">
        <v>2839</v>
      </c>
      <c r="B196" s="318" t="s">
        <v>2840</v>
      </c>
      <c r="C196" s="322">
        <v>0</v>
      </c>
      <c r="D196" s="316"/>
      <c r="E196" s="313" t="str">
        <f t="shared" si="8"/>
        <v/>
      </c>
      <c r="F196" s="314" t="str">
        <f t="shared" si="9"/>
        <v>否</v>
      </c>
      <c r="G196" s="298" t="str">
        <f t="shared" si="10"/>
        <v>项</v>
      </c>
    </row>
    <row r="197" s="291" customFormat="1" ht="18.75" spans="1:7">
      <c r="A197" s="317" t="s">
        <v>2841</v>
      </c>
      <c r="B197" s="318" t="s">
        <v>2842</v>
      </c>
      <c r="C197" s="322">
        <v>909</v>
      </c>
      <c r="D197" s="316">
        <f>439.7+330.2+170.63</f>
        <v>941</v>
      </c>
      <c r="E197" s="313">
        <f t="shared" si="8"/>
        <v>0.035</v>
      </c>
      <c r="F197" s="314" t="str">
        <f t="shared" si="9"/>
        <v>是</v>
      </c>
      <c r="G197" s="298" t="str">
        <f t="shared" si="10"/>
        <v>项</v>
      </c>
    </row>
    <row r="198" ht="18.75" spans="1:7">
      <c r="A198" s="317" t="s">
        <v>2843</v>
      </c>
      <c r="B198" s="318" t="s">
        <v>2844</v>
      </c>
      <c r="C198" s="322">
        <v>751</v>
      </c>
      <c r="D198" s="316">
        <f>425+937+441</f>
        <v>1803</v>
      </c>
      <c r="E198" s="313">
        <f t="shared" si="8"/>
        <v>1.401</v>
      </c>
      <c r="F198" s="314" t="str">
        <f t="shared" si="9"/>
        <v>是</v>
      </c>
      <c r="G198" s="298" t="str">
        <f t="shared" si="10"/>
        <v>项</v>
      </c>
    </row>
    <row r="199" ht="18.75" spans="1:7">
      <c r="A199" s="317" t="s">
        <v>2845</v>
      </c>
      <c r="B199" s="318" t="s">
        <v>2846</v>
      </c>
      <c r="C199" s="322">
        <v>0</v>
      </c>
      <c r="D199" s="316">
        <v>9</v>
      </c>
      <c r="E199" s="313" t="str">
        <f t="shared" ref="E199:E262" si="11">IF(C199&gt;0,D199/C199-1,IF(C199&lt;0,-(D199/C199-1),""))</f>
        <v/>
      </c>
      <c r="F199" s="314" t="str">
        <f t="shared" ref="F199:F262" si="12">IF(LEN(A199)=3,"是",IF(B199&lt;&gt;"",IF(SUM(C199:D199)&lt;&gt;0,"是","否"),"是"))</f>
        <v>是</v>
      </c>
      <c r="G199" s="298" t="str">
        <f t="shared" ref="G199:G262" si="13">IF(LEN(A199)=3,"类",IF(LEN(A199)=5,"款","项"))</f>
        <v>项</v>
      </c>
    </row>
    <row r="200" ht="18.75" spans="1:7">
      <c r="A200" s="317" t="s">
        <v>2847</v>
      </c>
      <c r="B200" s="318" t="s">
        <v>2848</v>
      </c>
      <c r="C200" s="322">
        <v>0</v>
      </c>
      <c r="D200" s="316"/>
      <c r="E200" s="313" t="str">
        <f t="shared" si="11"/>
        <v/>
      </c>
      <c r="F200" s="314" t="str">
        <f t="shared" si="12"/>
        <v>否</v>
      </c>
      <c r="G200" s="298" t="str">
        <f t="shared" si="13"/>
        <v>项</v>
      </c>
    </row>
    <row r="201" ht="18.75" spans="1:7">
      <c r="A201" s="317" t="s">
        <v>2849</v>
      </c>
      <c r="B201" s="318" t="s">
        <v>2850</v>
      </c>
      <c r="C201" s="322">
        <v>132</v>
      </c>
      <c r="D201" s="316">
        <v>123</v>
      </c>
      <c r="E201" s="313">
        <f t="shared" si="11"/>
        <v>-0.068</v>
      </c>
      <c r="F201" s="314" t="str">
        <f t="shared" si="12"/>
        <v>是</v>
      </c>
      <c r="G201" s="298" t="str">
        <f t="shared" si="13"/>
        <v>项</v>
      </c>
    </row>
    <row r="202" s="291" customFormat="1" ht="18.75" spans="1:7">
      <c r="A202" s="317" t="s">
        <v>2851</v>
      </c>
      <c r="B202" s="318" t="s">
        <v>2852</v>
      </c>
      <c r="C202" s="322">
        <v>0</v>
      </c>
      <c r="D202" s="316"/>
      <c r="E202" s="313" t="str">
        <f t="shared" si="11"/>
        <v/>
      </c>
      <c r="F202" s="314" t="str">
        <f t="shared" si="12"/>
        <v>否</v>
      </c>
      <c r="G202" s="298" t="str">
        <f t="shared" si="13"/>
        <v>项</v>
      </c>
    </row>
    <row r="203" s="291" customFormat="1" ht="18.75" spans="1:7">
      <c r="A203" s="317" t="s">
        <v>2853</v>
      </c>
      <c r="B203" s="318" t="s">
        <v>2854</v>
      </c>
      <c r="C203" s="322">
        <v>0</v>
      </c>
      <c r="D203" s="316"/>
      <c r="E203" s="313" t="str">
        <f t="shared" si="11"/>
        <v/>
      </c>
      <c r="F203" s="314" t="str">
        <f t="shared" si="12"/>
        <v>否</v>
      </c>
      <c r="G203" s="298" t="str">
        <f t="shared" si="13"/>
        <v>项</v>
      </c>
    </row>
    <row r="204" s="291" customFormat="1" ht="18.75" spans="1:7">
      <c r="A204" s="317" t="s">
        <v>2855</v>
      </c>
      <c r="B204" s="318" t="s">
        <v>2856</v>
      </c>
      <c r="C204" s="322">
        <v>0</v>
      </c>
      <c r="D204" s="316"/>
      <c r="E204" s="313" t="str">
        <f t="shared" si="11"/>
        <v/>
      </c>
      <c r="F204" s="314" t="str">
        <f t="shared" si="12"/>
        <v>否</v>
      </c>
      <c r="G204" s="298" t="str">
        <f t="shared" si="13"/>
        <v>项</v>
      </c>
    </row>
    <row r="205" ht="18.75" spans="1:7">
      <c r="A205" s="317" t="s">
        <v>2857</v>
      </c>
      <c r="B205" s="318" t="s">
        <v>2858</v>
      </c>
      <c r="C205" s="322">
        <v>0</v>
      </c>
      <c r="D205" s="316"/>
      <c r="E205" s="313" t="str">
        <f t="shared" si="11"/>
        <v/>
      </c>
      <c r="F205" s="314" t="str">
        <f t="shared" si="12"/>
        <v>否</v>
      </c>
      <c r="G205" s="298" t="str">
        <f t="shared" si="13"/>
        <v>项</v>
      </c>
    </row>
    <row r="206" s="291" customFormat="1" ht="37.5" spans="1:7">
      <c r="A206" s="317" t="s">
        <v>2859</v>
      </c>
      <c r="B206" s="318" t="s">
        <v>2860</v>
      </c>
      <c r="C206" s="322">
        <v>6</v>
      </c>
      <c r="D206" s="316">
        <v>10</v>
      </c>
      <c r="E206" s="313">
        <f t="shared" si="11"/>
        <v>0.667</v>
      </c>
      <c r="F206" s="314" t="str">
        <f t="shared" si="12"/>
        <v>是</v>
      </c>
      <c r="G206" s="298" t="str">
        <f t="shared" si="13"/>
        <v>项</v>
      </c>
    </row>
    <row r="207" s="291" customFormat="1" ht="18.75" spans="1:7">
      <c r="A207" s="310" t="s">
        <v>113</v>
      </c>
      <c r="B207" s="311" t="s">
        <v>2861</v>
      </c>
      <c r="C207" s="312">
        <f>SUM(C208:C223)</f>
        <v>28221</v>
      </c>
      <c r="D207" s="312">
        <f>SUM(D208:D223)</f>
        <v>32724</v>
      </c>
      <c r="E207" s="324"/>
      <c r="F207" s="314" t="str">
        <f t="shared" si="12"/>
        <v>是</v>
      </c>
      <c r="G207" s="298" t="str">
        <f t="shared" si="13"/>
        <v>类</v>
      </c>
    </row>
    <row r="208" s="291" customFormat="1" ht="37.5" spans="1:7">
      <c r="A208" s="317" t="s">
        <v>2862</v>
      </c>
      <c r="B208" s="318" t="s">
        <v>2863</v>
      </c>
      <c r="C208" s="316"/>
      <c r="D208" s="316"/>
      <c r="E208" s="313" t="str">
        <f t="shared" si="11"/>
        <v/>
      </c>
      <c r="F208" s="314" t="str">
        <f t="shared" si="12"/>
        <v>否</v>
      </c>
      <c r="G208" s="298" t="str">
        <f t="shared" si="13"/>
        <v>项</v>
      </c>
    </row>
    <row r="209" s="291" customFormat="1" ht="18.75" spans="1:7">
      <c r="A209" s="317" t="s">
        <v>2864</v>
      </c>
      <c r="B209" s="318" t="s">
        <v>2865</v>
      </c>
      <c r="C209" s="316"/>
      <c r="D209" s="316"/>
      <c r="E209" s="313" t="str">
        <f t="shared" si="11"/>
        <v/>
      </c>
      <c r="F209" s="314" t="str">
        <f t="shared" si="12"/>
        <v>否</v>
      </c>
      <c r="G209" s="298" t="str">
        <f t="shared" si="13"/>
        <v>项</v>
      </c>
    </row>
    <row r="210" s="291" customFormat="1" ht="37.5" spans="1:7">
      <c r="A210" s="317" t="s">
        <v>2866</v>
      </c>
      <c r="B210" s="318" t="s">
        <v>2867</v>
      </c>
      <c r="C210" s="316"/>
      <c r="D210" s="316"/>
      <c r="E210" s="313" t="str">
        <f t="shared" si="11"/>
        <v/>
      </c>
      <c r="F210" s="314" t="str">
        <f t="shared" si="12"/>
        <v>否</v>
      </c>
      <c r="G210" s="298" t="str">
        <f t="shared" si="13"/>
        <v>项</v>
      </c>
    </row>
    <row r="211" s="291" customFormat="1" ht="18.75" spans="1:7">
      <c r="A211" s="317" t="s">
        <v>2868</v>
      </c>
      <c r="B211" s="318" t="s">
        <v>2869</v>
      </c>
      <c r="C211" s="316"/>
      <c r="D211" s="316"/>
      <c r="E211" s="313" t="str">
        <f t="shared" si="11"/>
        <v/>
      </c>
      <c r="F211" s="314" t="str">
        <f t="shared" si="12"/>
        <v>否</v>
      </c>
      <c r="G211" s="298" t="str">
        <f t="shared" si="13"/>
        <v>项</v>
      </c>
    </row>
    <row r="212" s="291" customFormat="1" ht="18.75" spans="1:7">
      <c r="A212" s="317" t="s">
        <v>2870</v>
      </c>
      <c r="B212" s="318" t="s">
        <v>2871</v>
      </c>
      <c r="C212" s="316"/>
      <c r="D212" s="316"/>
      <c r="E212" s="313" t="str">
        <f t="shared" si="11"/>
        <v/>
      </c>
      <c r="F212" s="314" t="str">
        <f t="shared" si="12"/>
        <v>否</v>
      </c>
      <c r="G212" s="298" t="str">
        <f t="shared" si="13"/>
        <v>项</v>
      </c>
    </row>
    <row r="213" ht="18.75" spans="1:7">
      <c r="A213" s="317" t="s">
        <v>2872</v>
      </c>
      <c r="B213" s="318" t="s">
        <v>2873</v>
      </c>
      <c r="C213" s="316"/>
      <c r="D213" s="316"/>
      <c r="E213" s="313" t="str">
        <f t="shared" si="11"/>
        <v/>
      </c>
      <c r="F213" s="314" t="str">
        <f t="shared" si="12"/>
        <v>否</v>
      </c>
      <c r="G213" s="298" t="str">
        <f t="shared" si="13"/>
        <v>项</v>
      </c>
    </row>
    <row r="214" ht="18.75" spans="1:7">
      <c r="A214" s="317" t="s">
        <v>2874</v>
      </c>
      <c r="B214" s="318" t="s">
        <v>2875</v>
      </c>
      <c r="C214" s="316"/>
      <c r="D214" s="316"/>
      <c r="E214" s="313" t="str">
        <f t="shared" si="11"/>
        <v/>
      </c>
      <c r="F214" s="314" t="str">
        <f t="shared" si="12"/>
        <v>否</v>
      </c>
      <c r="G214" s="298" t="str">
        <f t="shared" si="13"/>
        <v>项</v>
      </c>
    </row>
    <row r="215" ht="18.75" spans="1:7">
      <c r="A215" s="317" t="s">
        <v>2876</v>
      </c>
      <c r="B215" s="318" t="s">
        <v>2877</v>
      </c>
      <c r="C215" s="316"/>
      <c r="D215" s="316"/>
      <c r="E215" s="313" t="str">
        <f t="shared" si="11"/>
        <v/>
      </c>
      <c r="F215" s="314" t="str">
        <f t="shared" si="12"/>
        <v>否</v>
      </c>
      <c r="G215" s="298" t="str">
        <f t="shared" si="13"/>
        <v>项</v>
      </c>
    </row>
    <row r="216" ht="37.5" spans="1:7">
      <c r="A216" s="317" t="s">
        <v>2878</v>
      </c>
      <c r="B216" s="318" t="s">
        <v>2879</v>
      </c>
      <c r="C216" s="316"/>
      <c r="D216" s="316"/>
      <c r="E216" s="313" t="str">
        <f t="shared" si="11"/>
        <v/>
      </c>
      <c r="F216" s="314" t="str">
        <f t="shared" si="12"/>
        <v>否</v>
      </c>
      <c r="G216" s="298" t="str">
        <f t="shared" si="13"/>
        <v>项</v>
      </c>
    </row>
    <row r="217" ht="18.75" spans="1:7">
      <c r="A217" s="317" t="s">
        <v>2880</v>
      </c>
      <c r="B217" s="318" t="s">
        <v>2881</v>
      </c>
      <c r="C217" s="316"/>
      <c r="D217" s="316"/>
      <c r="E217" s="313" t="str">
        <f t="shared" si="11"/>
        <v/>
      </c>
      <c r="F217" s="314" t="str">
        <f t="shared" si="12"/>
        <v>否</v>
      </c>
      <c r="G217" s="298" t="str">
        <f t="shared" si="13"/>
        <v>项</v>
      </c>
    </row>
    <row r="218" ht="18.75" spans="1:7">
      <c r="A218" s="317" t="s">
        <v>2882</v>
      </c>
      <c r="B218" s="318" t="s">
        <v>2883</v>
      </c>
      <c r="C218" s="316"/>
      <c r="D218" s="316"/>
      <c r="E218" s="313" t="str">
        <f t="shared" si="11"/>
        <v/>
      </c>
      <c r="F218" s="314" t="str">
        <f t="shared" si="12"/>
        <v>否</v>
      </c>
      <c r="G218" s="298" t="str">
        <f t="shared" si="13"/>
        <v>项</v>
      </c>
    </row>
    <row r="219" ht="18.75" spans="1:7">
      <c r="A219" s="317" t="s">
        <v>2884</v>
      </c>
      <c r="B219" s="318" t="s">
        <v>2885</v>
      </c>
      <c r="C219" s="316"/>
      <c r="D219" s="316"/>
      <c r="E219" s="313" t="str">
        <f t="shared" si="11"/>
        <v/>
      </c>
      <c r="F219" s="314" t="str">
        <f t="shared" si="12"/>
        <v>否</v>
      </c>
      <c r="G219" s="298" t="str">
        <f t="shared" si="13"/>
        <v>项</v>
      </c>
    </row>
    <row r="220" s="291" customFormat="1" ht="18.75" spans="1:7">
      <c r="A220" s="317" t="s">
        <v>2886</v>
      </c>
      <c r="B220" s="318" t="s">
        <v>2887</v>
      </c>
      <c r="C220" s="316"/>
      <c r="D220" s="316"/>
      <c r="E220" s="313" t="str">
        <f t="shared" si="11"/>
        <v/>
      </c>
      <c r="F220" s="314" t="str">
        <f t="shared" si="12"/>
        <v>否</v>
      </c>
      <c r="G220" s="298" t="str">
        <f t="shared" si="13"/>
        <v>项</v>
      </c>
    </row>
    <row r="221" s="291" customFormat="1" ht="28" customHeight="1" spans="1:7">
      <c r="A221" s="317" t="s">
        <v>2888</v>
      </c>
      <c r="B221" s="318" t="s">
        <v>2889</v>
      </c>
      <c r="C221" s="322">
        <v>24714</v>
      </c>
      <c r="D221" s="316">
        <f>26545.11</f>
        <v>26545</v>
      </c>
      <c r="E221" s="313">
        <f t="shared" si="11"/>
        <v>0.074</v>
      </c>
      <c r="F221" s="314" t="str">
        <f t="shared" si="12"/>
        <v>是</v>
      </c>
      <c r="G221" s="298" t="str">
        <f t="shared" si="13"/>
        <v>项</v>
      </c>
    </row>
    <row r="222" s="291" customFormat="1" ht="37.5" spans="1:7">
      <c r="A222" s="317" t="s">
        <v>2890</v>
      </c>
      <c r="B222" s="318" t="s">
        <v>2891</v>
      </c>
      <c r="C222" s="322">
        <v>3507</v>
      </c>
      <c r="D222" s="316">
        <f>6179</f>
        <v>6179</v>
      </c>
      <c r="E222" s="313">
        <f t="shared" si="11"/>
        <v>0.762</v>
      </c>
      <c r="F222" s="314" t="str">
        <f t="shared" si="12"/>
        <v>是</v>
      </c>
      <c r="G222" s="298" t="str">
        <f t="shared" si="13"/>
        <v>项</v>
      </c>
    </row>
    <row r="223" ht="18.75" spans="1:7">
      <c r="A223" s="317" t="s">
        <v>2892</v>
      </c>
      <c r="B223" s="318" t="s">
        <v>2893</v>
      </c>
      <c r="C223" s="376">
        <v>0</v>
      </c>
      <c r="D223" s="316"/>
      <c r="E223" s="313" t="str">
        <f t="shared" si="11"/>
        <v/>
      </c>
      <c r="F223" s="314" t="str">
        <f t="shared" si="12"/>
        <v>否</v>
      </c>
      <c r="G223" s="298" t="str">
        <f t="shared" si="13"/>
        <v>项</v>
      </c>
    </row>
    <row r="224" s="291" customFormat="1" ht="18.75" spans="1:7">
      <c r="A224" s="310" t="s">
        <v>115</v>
      </c>
      <c r="B224" s="311" t="s">
        <v>2894</v>
      </c>
      <c r="C224" s="312">
        <f>SUM(C225:C241)</f>
        <v>46</v>
      </c>
      <c r="D224" s="312">
        <f>SUM(D225:D241)</f>
        <v>150</v>
      </c>
      <c r="E224" s="324"/>
      <c r="F224" s="314" t="str">
        <f t="shared" si="12"/>
        <v>是</v>
      </c>
      <c r="G224" s="298" t="str">
        <f t="shared" si="13"/>
        <v>类</v>
      </c>
    </row>
    <row r="225" s="291" customFormat="1" ht="18.75" spans="1:7">
      <c r="A225" s="328">
        <v>23304</v>
      </c>
      <c r="B225" s="315" t="s">
        <v>2895</v>
      </c>
      <c r="C225" s="322"/>
      <c r="D225" s="322"/>
      <c r="E225" s="313"/>
      <c r="F225" s="314" t="str">
        <f t="shared" si="12"/>
        <v>否</v>
      </c>
      <c r="G225" s="298" t="str">
        <f t="shared" si="13"/>
        <v>款</v>
      </c>
    </row>
    <row r="226" ht="37.5" spans="1:7">
      <c r="A226" s="317" t="s">
        <v>2896</v>
      </c>
      <c r="B226" s="318" t="s">
        <v>2897</v>
      </c>
      <c r="C226" s="316"/>
      <c r="D226" s="316"/>
      <c r="E226" s="313" t="str">
        <f t="shared" si="11"/>
        <v/>
      </c>
      <c r="F226" s="314" t="str">
        <f t="shared" si="12"/>
        <v>否</v>
      </c>
      <c r="G226" s="298" t="str">
        <f t="shared" si="13"/>
        <v>项</v>
      </c>
    </row>
    <row r="227" s="291" customFormat="1" ht="18.75" spans="1:7">
      <c r="A227" s="317" t="s">
        <v>2898</v>
      </c>
      <c r="B227" s="318" t="s">
        <v>2899</v>
      </c>
      <c r="C227" s="316"/>
      <c r="D227" s="316"/>
      <c r="E227" s="313" t="str">
        <f t="shared" si="11"/>
        <v/>
      </c>
      <c r="F227" s="314" t="str">
        <f t="shared" si="12"/>
        <v>否</v>
      </c>
      <c r="G227" s="298" t="str">
        <f t="shared" si="13"/>
        <v>项</v>
      </c>
    </row>
    <row r="228" ht="37.5" spans="1:7">
      <c r="A228" s="317" t="s">
        <v>2900</v>
      </c>
      <c r="B228" s="318" t="s">
        <v>2901</v>
      </c>
      <c r="C228" s="316"/>
      <c r="D228" s="316"/>
      <c r="E228" s="313" t="str">
        <f t="shared" si="11"/>
        <v/>
      </c>
      <c r="F228" s="314" t="str">
        <f t="shared" si="12"/>
        <v>否</v>
      </c>
      <c r="G228" s="298" t="str">
        <f t="shared" si="13"/>
        <v>项</v>
      </c>
    </row>
    <row r="229" s="291" customFormat="1" ht="37.5" spans="1:7">
      <c r="A229" s="317" t="s">
        <v>2902</v>
      </c>
      <c r="B229" s="318" t="s">
        <v>2903</v>
      </c>
      <c r="C229" s="316"/>
      <c r="D229" s="316"/>
      <c r="E229" s="313" t="str">
        <f t="shared" si="11"/>
        <v/>
      </c>
      <c r="F229" s="314" t="str">
        <f t="shared" si="12"/>
        <v>否</v>
      </c>
      <c r="G229" s="298" t="str">
        <f t="shared" si="13"/>
        <v>项</v>
      </c>
    </row>
    <row r="230" s="291" customFormat="1" ht="18.75" spans="1:7">
      <c r="A230" s="317" t="s">
        <v>2904</v>
      </c>
      <c r="B230" s="318" t="s">
        <v>2905</v>
      </c>
      <c r="C230" s="316"/>
      <c r="D230" s="316"/>
      <c r="E230" s="313" t="str">
        <f t="shared" si="11"/>
        <v/>
      </c>
      <c r="F230" s="314" t="str">
        <f t="shared" si="12"/>
        <v>否</v>
      </c>
      <c r="G230" s="298" t="str">
        <f t="shared" si="13"/>
        <v>项</v>
      </c>
    </row>
    <row r="231" ht="18.75" spans="1:7">
      <c r="A231" s="317" t="s">
        <v>2906</v>
      </c>
      <c r="B231" s="318" t="s">
        <v>2907</v>
      </c>
      <c r="C231" s="316"/>
      <c r="D231" s="316"/>
      <c r="E231" s="313" t="str">
        <f t="shared" si="11"/>
        <v/>
      </c>
      <c r="F231" s="314" t="str">
        <f t="shared" si="12"/>
        <v>否</v>
      </c>
      <c r="G231" s="298" t="str">
        <f t="shared" si="13"/>
        <v>项</v>
      </c>
    </row>
    <row r="232" ht="18.75" spans="1:7">
      <c r="A232" s="317" t="s">
        <v>2908</v>
      </c>
      <c r="B232" s="318" t="s">
        <v>2909</v>
      </c>
      <c r="C232" s="316"/>
      <c r="D232" s="316"/>
      <c r="E232" s="313" t="str">
        <f t="shared" si="11"/>
        <v/>
      </c>
      <c r="F232" s="314" t="str">
        <f t="shared" si="12"/>
        <v>否</v>
      </c>
      <c r="G232" s="298" t="str">
        <f t="shared" si="13"/>
        <v>项</v>
      </c>
    </row>
    <row r="233" ht="37.5" spans="1:7">
      <c r="A233" s="317" t="s">
        <v>2910</v>
      </c>
      <c r="B233" s="318" t="s">
        <v>2911</v>
      </c>
      <c r="C233" s="316"/>
      <c r="D233" s="316"/>
      <c r="E233" s="313" t="str">
        <f t="shared" si="11"/>
        <v/>
      </c>
      <c r="F233" s="314" t="str">
        <f t="shared" si="12"/>
        <v>否</v>
      </c>
      <c r="G233" s="298" t="str">
        <f t="shared" si="13"/>
        <v>项</v>
      </c>
    </row>
    <row r="234" ht="37.5" spans="1:7">
      <c r="A234" s="317" t="s">
        <v>2912</v>
      </c>
      <c r="B234" s="318" t="s">
        <v>2913</v>
      </c>
      <c r="C234" s="316"/>
      <c r="D234" s="316"/>
      <c r="E234" s="313" t="str">
        <f t="shared" si="11"/>
        <v/>
      </c>
      <c r="F234" s="314" t="str">
        <f t="shared" si="12"/>
        <v>否</v>
      </c>
      <c r="G234" s="298" t="str">
        <f t="shared" si="13"/>
        <v>项</v>
      </c>
    </row>
    <row r="235" ht="18.75" spans="1:7">
      <c r="A235" s="317" t="s">
        <v>2914</v>
      </c>
      <c r="B235" s="318" t="s">
        <v>2915</v>
      </c>
      <c r="C235" s="316"/>
      <c r="D235" s="316"/>
      <c r="E235" s="313" t="str">
        <f t="shared" si="11"/>
        <v/>
      </c>
      <c r="F235" s="314" t="str">
        <f t="shared" si="12"/>
        <v>否</v>
      </c>
      <c r="G235" s="298" t="str">
        <f t="shared" si="13"/>
        <v>项</v>
      </c>
    </row>
    <row r="236" ht="18.75" spans="1:7">
      <c r="A236" s="317" t="s">
        <v>2916</v>
      </c>
      <c r="B236" s="318" t="s">
        <v>2917</v>
      </c>
      <c r="C236" s="316"/>
      <c r="D236" s="316"/>
      <c r="E236" s="313" t="str">
        <f t="shared" si="11"/>
        <v/>
      </c>
      <c r="F236" s="314" t="str">
        <f t="shared" si="12"/>
        <v>否</v>
      </c>
      <c r="G236" s="298" t="str">
        <f t="shared" si="13"/>
        <v>项</v>
      </c>
    </row>
    <row r="237" ht="18.75" spans="1:7">
      <c r="A237" s="317" t="s">
        <v>2918</v>
      </c>
      <c r="B237" s="318" t="s">
        <v>2919</v>
      </c>
      <c r="C237" s="316"/>
      <c r="D237" s="316"/>
      <c r="E237" s="313" t="str">
        <f t="shared" si="11"/>
        <v/>
      </c>
      <c r="F237" s="314" t="str">
        <f t="shared" si="12"/>
        <v>否</v>
      </c>
      <c r="G237" s="298" t="str">
        <f t="shared" si="13"/>
        <v>项</v>
      </c>
    </row>
    <row r="238" ht="18.75" spans="1:7">
      <c r="A238" s="317" t="s">
        <v>2920</v>
      </c>
      <c r="B238" s="318" t="s">
        <v>2921</v>
      </c>
      <c r="C238" s="316"/>
      <c r="D238" s="316"/>
      <c r="E238" s="313" t="str">
        <f t="shared" si="11"/>
        <v/>
      </c>
      <c r="F238" s="314" t="str">
        <f t="shared" si="12"/>
        <v>否</v>
      </c>
      <c r="G238" s="298" t="str">
        <f t="shared" si="13"/>
        <v>项</v>
      </c>
    </row>
    <row r="239" s="291" customFormat="1" ht="18.75" spans="1:7">
      <c r="A239" s="317" t="s">
        <v>2922</v>
      </c>
      <c r="B239" s="318" t="s">
        <v>2923</v>
      </c>
      <c r="C239" s="316"/>
      <c r="D239" s="316">
        <v>150</v>
      </c>
      <c r="E239" s="313" t="str">
        <f t="shared" si="11"/>
        <v/>
      </c>
      <c r="F239" s="314" t="str">
        <f t="shared" si="12"/>
        <v>是</v>
      </c>
      <c r="G239" s="298" t="str">
        <f t="shared" si="13"/>
        <v>项</v>
      </c>
    </row>
    <row r="240" ht="37.5" spans="1:7">
      <c r="A240" s="317" t="s">
        <v>2924</v>
      </c>
      <c r="B240" s="318" t="s">
        <v>2925</v>
      </c>
      <c r="C240" s="322">
        <v>46</v>
      </c>
      <c r="D240" s="316"/>
      <c r="E240" s="313">
        <f t="shared" si="11"/>
        <v>-1</v>
      </c>
      <c r="F240" s="314" t="str">
        <f t="shared" si="12"/>
        <v>是</v>
      </c>
      <c r="G240" s="298" t="str">
        <f t="shared" si="13"/>
        <v>项</v>
      </c>
    </row>
    <row r="241" ht="18.75" spans="1:7">
      <c r="A241" s="317" t="s">
        <v>2926</v>
      </c>
      <c r="B241" s="318" t="s">
        <v>2927</v>
      </c>
      <c r="C241" s="316"/>
      <c r="D241" s="316"/>
      <c r="E241" s="313" t="str">
        <f t="shared" si="11"/>
        <v/>
      </c>
      <c r="F241" s="314" t="str">
        <f t="shared" si="12"/>
        <v>否</v>
      </c>
      <c r="G241" s="298" t="str">
        <f t="shared" si="13"/>
        <v>项</v>
      </c>
    </row>
    <row r="242" ht="18.75" spans="1:7">
      <c r="A242" s="327" t="s">
        <v>2928</v>
      </c>
      <c r="B242" s="311" t="s">
        <v>2929</v>
      </c>
      <c r="C242" s="312">
        <f>C243+C256</f>
        <v>0</v>
      </c>
      <c r="D242" s="312"/>
      <c r="E242" s="324"/>
      <c r="F242" s="314" t="str">
        <f t="shared" si="12"/>
        <v>是</v>
      </c>
      <c r="G242" s="298" t="str">
        <f t="shared" si="13"/>
        <v>类</v>
      </c>
    </row>
    <row r="243" ht="18.75" spans="1:7">
      <c r="A243" s="328" t="s">
        <v>2930</v>
      </c>
      <c r="B243" s="315" t="s">
        <v>2931</v>
      </c>
      <c r="C243" s="322">
        <f>SUM(C244:C255)</f>
        <v>0</v>
      </c>
      <c r="D243" s="322"/>
      <c r="E243" s="313"/>
      <c r="F243" s="314" t="str">
        <f t="shared" si="12"/>
        <v>否</v>
      </c>
      <c r="G243" s="298" t="str">
        <f t="shared" si="13"/>
        <v>款</v>
      </c>
    </row>
    <row r="244" ht="18.75" spans="1:7">
      <c r="A244" s="328" t="s">
        <v>2932</v>
      </c>
      <c r="B244" s="318" t="s">
        <v>2933</v>
      </c>
      <c r="C244" s="316"/>
      <c r="D244" s="316"/>
      <c r="E244" s="313" t="str">
        <f t="shared" si="11"/>
        <v/>
      </c>
      <c r="F244" s="314" t="str">
        <f t="shared" si="12"/>
        <v>否</v>
      </c>
      <c r="G244" s="298" t="str">
        <f t="shared" si="13"/>
        <v>项</v>
      </c>
    </row>
    <row r="245" ht="18.75" spans="1:7">
      <c r="A245" s="328" t="s">
        <v>2934</v>
      </c>
      <c r="B245" s="318" t="s">
        <v>2935</v>
      </c>
      <c r="C245" s="316"/>
      <c r="D245" s="316"/>
      <c r="E245" s="313" t="str">
        <f t="shared" si="11"/>
        <v/>
      </c>
      <c r="F245" s="314" t="str">
        <f t="shared" si="12"/>
        <v>否</v>
      </c>
      <c r="G245" s="298" t="str">
        <f t="shared" si="13"/>
        <v>项</v>
      </c>
    </row>
    <row r="246" ht="18.75" spans="1:7">
      <c r="A246" s="328" t="s">
        <v>2936</v>
      </c>
      <c r="B246" s="318" t="s">
        <v>2937</v>
      </c>
      <c r="C246" s="316"/>
      <c r="D246" s="316"/>
      <c r="E246" s="313" t="str">
        <f t="shared" si="11"/>
        <v/>
      </c>
      <c r="F246" s="314" t="str">
        <f t="shared" si="12"/>
        <v>否</v>
      </c>
      <c r="G246" s="298" t="str">
        <f t="shared" si="13"/>
        <v>项</v>
      </c>
    </row>
    <row r="247" ht="18.75" spans="1:7">
      <c r="A247" s="328" t="s">
        <v>2938</v>
      </c>
      <c r="B247" s="318" t="s">
        <v>2939</v>
      </c>
      <c r="C247" s="316"/>
      <c r="D247" s="316"/>
      <c r="E247" s="313" t="str">
        <f t="shared" si="11"/>
        <v/>
      </c>
      <c r="F247" s="314" t="str">
        <f t="shared" si="12"/>
        <v>否</v>
      </c>
      <c r="G247" s="298" t="str">
        <f t="shared" si="13"/>
        <v>项</v>
      </c>
    </row>
    <row r="248" ht="18.75" spans="1:7">
      <c r="A248" s="328" t="s">
        <v>2940</v>
      </c>
      <c r="B248" s="318" t="s">
        <v>2941</v>
      </c>
      <c r="C248" s="316"/>
      <c r="D248" s="316"/>
      <c r="E248" s="313" t="str">
        <f t="shared" si="11"/>
        <v/>
      </c>
      <c r="F248" s="314" t="str">
        <f t="shared" si="12"/>
        <v>否</v>
      </c>
      <c r="G248" s="298" t="str">
        <f t="shared" si="13"/>
        <v>项</v>
      </c>
    </row>
    <row r="249" ht="18.75" spans="1:7">
      <c r="A249" s="328" t="s">
        <v>2942</v>
      </c>
      <c r="B249" s="318" t="s">
        <v>2943</v>
      </c>
      <c r="C249" s="316"/>
      <c r="D249" s="316"/>
      <c r="E249" s="313" t="str">
        <f t="shared" si="11"/>
        <v/>
      </c>
      <c r="F249" s="314" t="str">
        <f t="shared" si="12"/>
        <v>否</v>
      </c>
      <c r="G249" s="298" t="str">
        <f t="shared" si="13"/>
        <v>项</v>
      </c>
    </row>
    <row r="250" ht="18.75" spans="1:7">
      <c r="A250" s="328" t="s">
        <v>2944</v>
      </c>
      <c r="B250" s="318" t="s">
        <v>2945</v>
      </c>
      <c r="C250" s="316"/>
      <c r="D250" s="316"/>
      <c r="E250" s="313" t="str">
        <f t="shared" si="11"/>
        <v/>
      </c>
      <c r="F250" s="314" t="str">
        <f t="shared" si="12"/>
        <v>否</v>
      </c>
      <c r="G250" s="298" t="str">
        <f t="shared" si="13"/>
        <v>项</v>
      </c>
    </row>
    <row r="251" ht="18.75" spans="1:7">
      <c r="A251" s="328" t="s">
        <v>2946</v>
      </c>
      <c r="B251" s="318" t="s">
        <v>2947</v>
      </c>
      <c r="C251" s="316"/>
      <c r="D251" s="316"/>
      <c r="E251" s="313" t="str">
        <f t="shared" si="11"/>
        <v/>
      </c>
      <c r="F251" s="314" t="str">
        <f t="shared" si="12"/>
        <v>否</v>
      </c>
      <c r="G251" s="298" t="str">
        <f t="shared" si="13"/>
        <v>项</v>
      </c>
    </row>
    <row r="252" ht="18.75" spans="1:7">
      <c r="A252" s="328" t="s">
        <v>2948</v>
      </c>
      <c r="B252" s="318" t="s">
        <v>2949</v>
      </c>
      <c r="C252" s="316"/>
      <c r="D252" s="316"/>
      <c r="E252" s="313" t="str">
        <f t="shared" si="11"/>
        <v/>
      </c>
      <c r="F252" s="314" t="str">
        <f t="shared" si="12"/>
        <v>否</v>
      </c>
      <c r="G252" s="298" t="str">
        <f t="shared" si="13"/>
        <v>项</v>
      </c>
    </row>
    <row r="253" ht="18.75" spans="1:7">
      <c r="A253" s="328" t="s">
        <v>2950</v>
      </c>
      <c r="B253" s="318" t="s">
        <v>2951</v>
      </c>
      <c r="C253" s="316"/>
      <c r="D253" s="316"/>
      <c r="E253" s="313" t="str">
        <f t="shared" si="11"/>
        <v/>
      </c>
      <c r="F253" s="314" t="str">
        <f t="shared" si="12"/>
        <v>否</v>
      </c>
      <c r="G253" s="298" t="str">
        <f t="shared" si="13"/>
        <v>项</v>
      </c>
    </row>
    <row r="254" ht="18.75" spans="1:7">
      <c r="A254" s="328" t="s">
        <v>2952</v>
      </c>
      <c r="B254" s="318" t="s">
        <v>2953</v>
      </c>
      <c r="C254" s="316"/>
      <c r="D254" s="316"/>
      <c r="E254" s="313" t="str">
        <f t="shared" si="11"/>
        <v/>
      </c>
      <c r="F254" s="314" t="str">
        <f t="shared" si="12"/>
        <v>否</v>
      </c>
      <c r="G254" s="298" t="str">
        <f t="shared" si="13"/>
        <v>项</v>
      </c>
    </row>
    <row r="255" ht="18.75" spans="1:7">
      <c r="A255" s="328" t="s">
        <v>2954</v>
      </c>
      <c r="B255" s="318" t="s">
        <v>2955</v>
      </c>
      <c r="C255" s="316"/>
      <c r="D255" s="316"/>
      <c r="E255" s="313" t="str">
        <f t="shared" si="11"/>
        <v/>
      </c>
      <c r="F255" s="314" t="str">
        <f t="shared" si="12"/>
        <v>否</v>
      </c>
      <c r="G255" s="298" t="str">
        <f t="shared" si="13"/>
        <v>项</v>
      </c>
    </row>
    <row r="256" ht="18.75" spans="1:7">
      <c r="A256" s="328" t="s">
        <v>2956</v>
      </c>
      <c r="B256" s="315" t="s">
        <v>2957</v>
      </c>
      <c r="C256" s="322">
        <f>SUM(C257:C262)</f>
        <v>0</v>
      </c>
      <c r="D256" s="322"/>
      <c r="E256" s="313"/>
      <c r="F256" s="314" t="str">
        <f t="shared" si="12"/>
        <v>否</v>
      </c>
      <c r="G256" s="298" t="str">
        <f t="shared" si="13"/>
        <v>款</v>
      </c>
    </row>
    <row r="257" ht="18.75" spans="1:7">
      <c r="A257" s="328" t="s">
        <v>2958</v>
      </c>
      <c r="B257" s="318" t="s">
        <v>2959</v>
      </c>
      <c r="C257" s="316"/>
      <c r="D257" s="316"/>
      <c r="E257" s="313" t="str">
        <f t="shared" si="11"/>
        <v/>
      </c>
      <c r="F257" s="314" t="str">
        <f t="shared" si="12"/>
        <v>否</v>
      </c>
      <c r="G257" s="298" t="str">
        <f t="shared" si="13"/>
        <v>项</v>
      </c>
    </row>
    <row r="258" ht="18.75" spans="1:7">
      <c r="A258" s="328" t="s">
        <v>2960</v>
      </c>
      <c r="B258" s="318" t="s">
        <v>2961</v>
      </c>
      <c r="C258" s="316"/>
      <c r="D258" s="316"/>
      <c r="E258" s="313" t="str">
        <f t="shared" si="11"/>
        <v/>
      </c>
      <c r="F258" s="314" t="str">
        <f t="shared" si="12"/>
        <v>否</v>
      </c>
      <c r="G258" s="298" t="str">
        <f t="shared" si="13"/>
        <v>项</v>
      </c>
    </row>
    <row r="259" ht="18.75" spans="1:7">
      <c r="A259" s="328" t="s">
        <v>2962</v>
      </c>
      <c r="B259" s="318" t="s">
        <v>2963</v>
      </c>
      <c r="C259" s="316"/>
      <c r="D259" s="316"/>
      <c r="E259" s="313" t="str">
        <f t="shared" si="11"/>
        <v/>
      </c>
      <c r="F259" s="314" t="str">
        <f t="shared" si="12"/>
        <v>否</v>
      </c>
      <c r="G259" s="298" t="str">
        <f t="shared" si="13"/>
        <v>项</v>
      </c>
    </row>
    <row r="260" ht="18.75" spans="1:7">
      <c r="A260" s="328" t="s">
        <v>2964</v>
      </c>
      <c r="B260" s="318" t="s">
        <v>2965</v>
      </c>
      <c r="C260" s="316"/>
      <c r="D260" s="316"/>
      <c r="E260" s="313" t="str">
        <f t="shared" si="11"/>
        <v/>
      </c>
      <c r="F260" s="314" t="str">
        <f t="shared" si="12"/>
        <v>否</v>
      </c>
      <c r="G260" s="298" t="str">
        <f t="shared" si="13"/>
        <v>项</v>
      </c>
    </row>
    <row r="261" ht="18.75" spans="1:7">
      <c r="A261" s="328" t="s">
        <v>2966</v>
      </c>
      <c r="B261" s="318" t="s">
        <v>2967</v>
      </c>
      <c r="C261" s="316"/>
      <c r="D261" s="316"/>
      <c r="E261" s="313" t="str">
        <f t="shared" si="11"/>
        <v/>
      </c>
      <c r="F261" s="314" t="str">
        <f t="shared" si="12"/>
        <v>否</v>
      </c>
      <c r="G261" s="298" t="str">
        <f t="shared" si="13"/>
        <v>项</v>
      </c>
    </row>
    <row r="262" ht="18.75" spans="1:7">
      <c r="A262" s="328" t="s">
        <v>2968</v>
      </c>
      <c r="B262" s="318" t="s">
        <v>2969</v>
      </c>
      <c r="C262" s="316"/>
      <c r="D262" s="316"/>
      <c r="E262" s="313" t="str">
        <f t="shared" si="11"/>
        <v/>
      </c>
      <c r="F262" s="314" t="str">
        <f t="shared" si="12"/>
        <v>否</v>
      </c>
      <c r="G262" s="298" t="str">
        <f t="shared" si="13"/>
        <v>项</v>
      </c>
    </row>
    <row r="263" ht="18.75" spans="1:6">
      <c r="A263" s="310"/>
      <c r="B263" s="311"/>
      <c r="C263" s="325"/>
      <c r="D263" s="325"/>
      <c r="E263" s="357"/>
      <c r="F263" s="314" t="str">
        <f>IF(LEN(A263)=3,"是",IF(B263&lt;&gt;"",IF(SUM(C263:D263)&lt;&gt;0,"是","否"),"是"))</f>
        <v>是</v>
      </c>
    </row>
    <row r="264" ht="18.75" spans="1:6">
      <c r="A264" s="331"/>
      <c r="B264" s="332" t="s">
        <v>2970</v>
      </c>
      <c r="C264" s="312">
        <f>C4+C20+C32+C43+C101+C125+C177+C181+C207+C224+C242</f>
        <v>76686</v>
      </c>
      <c r="D264" s="312">
        <f>D4+D20+D32+D43+D101+D125+D177+D181+D207+D224+D242</f>
        <v>35831</v>
      </c>
      <c r="E264" s="324"/>
      <c r="F264" s="314" t="s">
        <v>2971</v>
      </c>
    </row>
    <row r="265" ht="18.75" spans="1:6">
      <c r="A265" s="377" t="s">
        <v>2972</v>
      </c>
      <c r="B265" s="334" t="s">
        <v>120</v>
      </c>
      <c r="C265" s="335">
        <f>C266+C269+C270</f>
        <v>1339</v>
      </c>
      <c r="D265" s="335">
        <f>D266+D269+D270</f>
        <v>236</v>
      </c>
      <c r="E265" s="357"/>
      <c r="F265" s="314" t="str">
        <f t="shared" ref="F264:F272" si="14">IF(LEN(A265)=3,"是",IF(B265&lt;&gt;"",IF(SUM(C265:D265)&lt;&gt;0,"是","否"),"是"))</f>
        <v>是</v>
      </c>
    </row>
    <row r="266" ht="18.75" spans="1:6">
      <c r="A266" s="377" t="s">
        <v>2973</v>
      </c>
      <c r="B266" s="378" t="s">
        <v>2974</v>
      </c>
      <c r="C266" s="335">
        <f>C267+C268</f>
        <v>0</v>
      </c>
      <c r="D266" s="335">
        <f>D267+D268</f>
        <v>0</v>
      </c>
      <c r="E266" s="357"/>
      <c r="F266" s="314" t="str">
        <f t="shared" si="14"/>
        <v>否</v>
      </c>
    </row>
    <row r="267" ht="18.75" spans="1:7">
      <c r="A267" s="379" t="s">
        <v>2975</v>
      </c>
      <c r="B267" s="340" t="s">
        <v>2976</v>
      </c>
      <c r="C267" s="338"/>
      <c r="D267" s="338"/>
      <c r="E267" s="249"/>
      <c r="F267" s="314" t="str">
        <f t="shared" si="14"/>
        <v>否</v>
      </c>
      <c r="G267" s="291"/>
    </row>
    <row r="268" ht="18.75" spans="1:7">
      <c r="A268" s="379" t="s">
        <v>2977</v>
      </c>
      <c r="B268" s="340" t="s">
        <v>2978</v>
      </c>
      <c r="C268" s="338"/>
      <c r="D268" s="338"/>
      <c r="E268" s="249"/>
      <c r="F268" s="314" t="str">
        <f t="shared" si="14"/>
        <v>否</v>
      </c>
      <c r="G268" s="291"/>
    </row>
    <row r="269" ht="18.75" spans="1:6">
      <c r="A269" s="380" t="s">
        <v>2979</v>
      </c>
      <c r="B269" s="336" t="s">
        <v>2980</v>
      </c>
      <c r="C269" s="322">
        <v>417</v>
      </c>
      <c r="D269" s="322">
        <v>236</v>
      </c>
      <c r="E269" s="358"/>
      <c r="F269" s="314" t="str">
        <f t="shared" si="14"/>
        <v>是</v>
      </c>
    </row>
    <row r="270" ht="18.75" spans="1:6">
      <c r="A270" s="380" t="s">
        <v>2981</v>
      </c>
      <c r="B270" s="336" t="s">
        <v>2982</v>
      </c>
      <c r="C270" s="322">
        <v>922</v>
      </c>
      <c r="D270" s="322"/>
      <c r="E270" s="358"/>
      <c r="F270" s="314" t="str">
        <f t="shared" si="14"/>
        <v>是</v>
      </c>
    </row>
    <row r="271" ht="18.75" spans="1:6">
      <c r="A271" s="380" t="s">
        <v>2983</v>
      </c>
      <c r="B271" s="342" t="s">
        <v>2984</v>
      </c>
      <c r="C271" s="335"/>
      <c r="D271" s="335">
        <v>120000</v>
      </c>
      <c r="E271" s="358"/>
      <c r="F271" s="314" t="str">
        <f t="shared" si="14"/>
        <v>是</v>
      </c>
    </row>
    <row r="272" ht="18.75" spans="1:6">
      <c r="A272" s="381"/>
      <c r="B272" s="344" t="s">
        <v>127</v>
      </c>
      <c r="C272" s="335">
        <f>C264+C265+C271</f>
        <v>78025</v>
      </c>
      <c r="D272" s="335">
        <f>D264+D265+D271</f>
        <v>156067</v>
      </c>
      <c r="E272" s="357"/>
      <c r="F272" s="314" t="s">
        <v>2971</v>
      </c>
    </row>
    <row r="273" spans="3:3">
      <c r="C273" s="382"/>
    </row>
    <row r="275" spans="3:3">
      <c r="C275" s="382"/>
    </row>
    <row r="277" spans="3:3">
      <c r="C277" s="382"/>
    </row>
    <row r="278" spans="3:3">
      <c r="C278" s="382"/>
    </row>
    <row r="280" spans="3:3">
      <c r="C280" s="382"/>
    </row>
    <row r="281" spans="3:3">
      <c r="C281" s="382"/>
    </row>
    <row r="282" spans="3:3">
      <c r="C282" s="382"/>
    </row>
    <row r="283" spans="3:3">
      <c r="C283" s="382"/>
    </row>
    <row r="285" spans="3:3">
      <c r="C285" s="382"/>
    </row>
  </sheetData>
  <autoFilter ref="A3:G272">
    <filterColumn colId="5">
      <customFilters>
        <customFilter operator="equal" val="是"/>
      </customFilters>
    </filterColumn>
    <filterColumn colId="6">
      <filters blank="1">
        <filter val="类"/>
        <filter val="款"/>
      </filters>
    </filterColumn>
    <extLst/>
  </autoFilter>
  <mergeCells count="1">
    <mergeCell ref="B1:E1"/>
  </mergeCells>
  <conditionalFormatting sqref="B271">
    <cfRule type="expression" dxfId="1" priority="4" stopIfTrue="1">
      <formula>"len($A:$A)=3"</formula>
    </cfRule>
  </conditionalFormatting>
  <conditionalFormatting sqref="C271">
    <cfRule type="expression" dxfId="1" priority="3" stopIfTrue="1">
      <formula>"len($A:$A)=3"</formula>
    </cfRule>
  </conditionalFormatting>
  <conditionalFormatting sqref="D271">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00B0F0"/>
  </sheetPr>
  <dimension ref="A1:F37"/>
  <sheetViews>
    <sheetView showGridLines="0" showZeros="0" view="pageBreakPreview" zoomScaleNormal="115" workbookViewId="0">
      <pane ySplit="3" topLeftCell="A13" activePane="bottomLeft" state="frozen"/>
      <selection/>
      <selection pane="bottomLeft" activeCell="L15" sqref="L15"/>
    </sheetView>
  </sheetViews>
  <sheetFormatPr defaultColWidth="9" defaultRowHeight="14.25" outlineLevelCol="5"/>
  <cols>
    <col min="1" max="1" width="15" style="167" hidden="1" customWidth="1"/>
    <col min="2" max="2" width="50.75" style="167" customWidth="1"/>
    <col min="3" max="4" width="20.6333333333333" style="167" customWidth="1"/>
    <col min="5" max="5" width="20.6333333333333" style="348" customWidth="1"/>
    <col min="6" max="6" width="3.75" style="167" hidden="1" customWidth="1"/>
    <col min="7" max="16384" width="9" style="167"/>
  </cols>
  <sheetData>
    <row r="1" ht="45" customHeight="1" spans="1:6">
      <c r="A1" s="169"/>
      <c r="B1" s="299" t="s">
        <v>2985</v>
      </c>
      <c r="C1" s="299"/>
      <c r="D1" s="299"/>
      <c r="E1" s="299"/>
      <c r="F1" s="169"/>
    </row>
    <row r="2" s="346" customFormat="1" ht="18.75" spans="1:6">
      <c r="A2" s="349"/>
      <c r="B2" s="350"/>
      <c r="C2" s="351"/>
      <c r="D2" s="350"/>
      <c r="E2" s="352" t="s">
        <v>2</v>
      </c>
      <c r="F2" s="349"/>
    </row>
    <row r="3" s="347" customFormat="1" ht="37.5" spans="1:6">
      <c r="A3" s="353" t="s">
        <v>3</v>
      </c>
      <c r="B3" s="354" t="s">
        <v>4</v>
      </c>
      <c r="C3" s="189" t="s">
        <v>129</v>
      </c>
      <c r="D3" s="189" t="s">
        <v>6</v>
      </c>
      <c r="E3" s="189" t="s">
        <v>130</v>
      </c>
      <c r="F3" s="355" t="s">
        <v>134</v>
      </c>
    </row>
    <row r="4" s="347" customFormat="1" ht="18.75" spans="1:6">
      <c r="A4" s="317" t="s">
        <v>2462</v>
      </c>
      <c r="B4" s="311" t="s">
        <v>2463</v>
      </c>
      <c r="C4" s="312"/>
      <c r="D4" s="312"/>
      <c r="E4" s="324"/>
      <c r="F4" s="356" t="str">
        <f t="shared" ref="F4:F29" si="0">IF(LEN(A4)=7,"是",IF(B4&lt;&gt;"",IF(SUM(C4:D4)&lt;&gt;0,"是","否"),"是"))</f>
        <v>是</v>
      </c>
    </row>
    <row r="5" ht="18.75" spans="1:6">
      <c r="A5" s="317" t="s">
        <v>2464</v>
      </c>
      <c r="B5" s="311" t="s">
        <v>2465</v>
      </c>
      <c r="C5" s="312"/>
      <c r="D5" s="312"/>
      <c r="E5" s="357"/>
      <c r="F5" s="356" t="str">
        <f t="shared" si="0"/>
        <v>是</v>
      </c>
    </row>
    <row r="6" ht="18.75" spans="1:6">
      <c r="A6" s="317" t="s">
        <v>2466</v>
      </c>
      <c r="B6" s="311" t="s">
        <v>2467</v>
      </c>
      <c r="C6" s="312"/>
      <c r="D6" s="312"/>
      <c r="E6" s="357"/>
      <c r="F6" s="356" t="str">
        <f t="shared" si="0"/>
        <v>是</v>
      </c>
    </row>
    <row r="7" ht="18.75" spans="1:6">
      <c r="A7" s="317" t="s">
        <v>2468</v>
      </c>
      <c r="B7" s="311" t="s">
        <v>2469</v>
      </c>
      <c r="C7" s="312"/>
      <c r="D7" s="312"/>
      <c r="E7" s="357"/>
      <c r="F7" s="356" t="str">
        <f t="shared" si="0"/>
        <v>是</v>
      </c>
    </row>
    <row r="8" ht="18.75" spans="1:6">
      <c r="A8" s="317" t="s">
        <v>2470</v>
      </c>
      <c r="B8" s="311" t="s">
        <v>2471</v>
      </c>
      <c r="C8" s="312"/>
      <c r="D8" s="312"/>
      <c r="E8" s="357"/>
      <c r="F8" s="356" t="str">
        <f t="shared" si="0"/>
        <v>是</v>
      </c>
    </row>
    <row r="9" ht="18.75" spans="1:6">
      <c r="A9" s="317" t="s">
        <v>2472</v>
      </c>
      <c r="B9" s="311" t="s">
        <v>2473</v>
      </c>
      <c r="C9" s="312"/>
      <c r="D9" s="312"/>
      <c r="E9" s="357"/>
      <c r="F9" s="356" t="str">
        <f t="shared" si="0"/>
        <v>是</v>
      </c>
    </row>
    <row r="10" ht="18.75" spans="1:6">
      <c r="A10" s="317" t="s">
        <v>2474</v>
      </c>
      <c r="B10" s="311" t="s">
        <v>2475</v>
      </c>
      <c r="C10" s="312"/>
      <c r="D10" s="312"/>
      <c r="E10" s="357"/>
      <c r="F10" s="356" t="str">
        <f t="shared" si="0"/>
        <v>是</v>
      </c>
    </row>
    <row r="11" ht="18.75" spans="1:6">
      <c r="A11" s="317" t="s">
        <v>2476</v>
      </c>
      <c r="B11" s="318" t="s">
        <v>2477</v>
      </c>
      <c r="C11" s="316">
        <v>0</v>
      </c>
      <c r="D11" s="316"/>
      <c r="E11" s="358" t="str">
        <f>IF(C11&gt;0,D11/C11-1,IF(C11&lt;0,-(D11/C11-1),""))</f>
        <v/>
      </c>
      <c r="F11" s="160" t="str">
        <f t="shared" si="0"/>
        <v>否</v>
      </c>
    </row>
    <row r="12" ht="18.75" spans="1:6">
      <c r="A12" s="317" t="s">
        <v>2478</v>
      </c>
      <c r="B12" s="318" t="s">
        <v>2479</v>
      </c>
      <c r="C12" s="316">
        <v>0</v>
      </c>
      <c r="D12" s="316"/>
      <c r="E12" s="358" t="str">
        <f t="shared" ref="E12:E19" si="1">IF(C12&gt;0,D12/C12-1,IF(C12&lt;0,-(D12/C12-1),""))</f>
        <v/>
      </c>
      <c r="F12" s="356" t="str">
        <f t="shared" si="0"/>
        <v>否</v>
      </c>
    </row>
    <row r="13" ht="18.75" spans="1:6">
      <c r="A13" s="317" t="s">
        <v>2480</v>
      </c>
      <c r="B13" s="318" t="s">
        <v>2481</v>
      </c>
      <c r="C13" s="316">
        <v>0</v>
      </c>
      <c r="D13" s="316"/>
      <c r="E13" s="358" t="str">
        <f t="shared" si="1"/>
        <v/>
      </c>
      <c r="F13" s="356" t="str">
        <f t="shared" si="0"/>
        <v>否</v>
      </c>
    </row>
    <row r="14" ht="18.75" spans="1:6">
      <c r="A14" s="317" t="s">
        <v>2482</v>
      </c>
      <c r="B14" s="318" t="s">
        <v>2483</v>
      </c>
      <c r="C14" s="316">
        <v>0</v>
      </c>
      <c r="D14" s="316"/>
      <c r="E14" s="358" t="str">
        <f t="shared" si="1"/>
        <v/>
      </c>
      <c r="F14" s="356" t="str">
        <f t="shared" si="0"/>
        <v>否</v>
      </c>
    </row>
    <row r="15" ht="18.75" spans="1:6">
      <c r="A15" s="317" t="s">
        <v>2484</v>
      </c>
      <c r="B15" s="315" t="s">
        <v>2485</v>
      </c>
      <c r="C15" s="322"/>
      <c r="D15" s="322"/>
      <c r="E15" s="358"/>
      <c r="F15" s="356" t="str">
        <f t="shared" si="0"/>
        <v>否</v>
      </c>
    </row>
    <row r="16" ht="18.75" spans="1:6">
      <c r="A16" s="359" t="s">
        <v>2486</v>
      </c>
      <c r="B16" s="178" t="s">
        <v>2487</v>
      </c>
      <c r="C16" s="312"/>
      <c r="D16" s="312"/>
      <c r="E16" s="357"/>
      <c r="F16" s="356" t="str">
        <f t="shared" si="0"/>
        <v>是</v>
      </c>
    </row>
    <row r="17" ht="18.75" spans="1:6">
      <c r="A17" s="359" t="s">
        <v>2488</v>
      </c>
      <c r="B17" s="178" t="s">
        <v>2489</v>
      </c>
      <c r="C17" s="312">
        <f>SUM(C18:C19)</f>
        <v>730</v>
      </c>
      <c r="D17" s="312">
        <f>SUM(D18:D19)</f>
        <v>800</v>
      </c>
      <c r="E17" s="249">
        <f t="shared" si="1"/>
        <v>0.096</v>
      </c>
      <c r="F17" s="356" t="str">
        <f t="shared" si="0"/>
        <v>是</v>
      </c>
    </row>
    <row r="18" ht="18.75" spans="1:6">
      <c r="A18" s="359" t="s">
        <v>2490</v>
      </c>
      <c r="B18" s="197" t="s">
        <v>2491</v>
      </c>
      <c r="C18" s="360">
        <v>465</v>
      </c>
      <c r="D18" s="322">
        <v>500</v>
      </c>
      <c r="E18" s="249">
        <f t="shared" si="1"/>
        <v>0.075</v>
      </c>
      <c r="F18" s="356" t="str">
        <f t="shared" si="0"/>
        <v>是</v>
      </c>
    </row>
    <row r="19" ht="18.75" spans="1:6">
      <c r="A19" s="359" t="s">
        <v>2492</v>
      </c>
      <c r="B19" s="197" t="s">
        <v>2493</v>
      </c>
      <c r="C19" s="360">
        <v>265</v>
      </c>
      <c r="D19" s="322">
        <v>300</v>
      </c>
      <c r="E19" s="249">
        <f t="shared" si="1"/>
        <v>0.132</v>
      </c>
      <c r="F19" s="356" t="str">
        <f t="shared" si="0"/>
        <v>是</v>
      </c>
    </row>
    <row r="20" ht="18.75" spans="1:6">
      <c r="A20" s="359" t="s">
        <v>2494</v>
      </c>
      <c r="B20" s="178" t="s">
        <v>2495</v>
      </c>
      <c r="C20" s="312"/>
      <c r="D20" s="312"/>
      <c r="E20" s="357"/>
      <c r="F20" s="356" t="str">
        <f t="shared" si="0"/>
        <v>是</v>
      </c>
    </row>
    <row r="21" ht="18.75" spans="1:6">
      <c r="A21" s="359" t="s">
        <v>2496</v>
      </c>
      <c r="B21" s="178" t="s">
        <v>2497</v>
      </c>
      <c r="C21" s="312"/>
      <c r="D21" s="312"/>
      <c r="E21" s="357"/>
      <c r="F21" s="356" t="str">
        <f t="shared" si="0"/>
        <v>是</v>
      </c>
    </row>
    <row r="22" ht="18.75" spans="1:6">
      <c r="A22" s="359" t="s">
        <v>2498</v>
      </c>
      <c r="B22" s="178" t="s">
        <v>2499</v>
      </c>
      <c r="C22" s="312"/>
      <c r="D22" s="312"/>
      <c r="E22" s="357"/>
      <c r="F22" s="356" t="str">
        <f t="shared" si="0"/>
        <v>是</v>
      </c>
    </row>
    <row r="23" ht="18.75" spans="1:6">
      <c r="A23" s="317" t="s">
        <v>2500</v>
      </c>
      <c r="B23" s="311" t="s">
        <v>2501</v>
      </c>
      <c r="C23" s="312"/>
      <c r="D23" s="312"/>
      <c r="E23" s="357"/>
      <c r="F23" s="356" t="str">
        <f t="shared" si="0"/>
        <v>是</v>
      </c>
    </row>
    <row r="24" ht="18.75" spans="1:6">
      <c r="A24" s="317" t="s">
        <v>2502</v>
      </c>
      <c r="B24" s="311" t="s">
        <v>2503</v>
      </c>
      <c r="C24" s="312"/>
      <c r="D24" s="312"/>
      <c r="E24" s="357"/>
      <c r="F24" s="356" t="str">
        <f t="shared" si="0"/>
        <v>是</v>
      </c>
    </row>
    <row r="25" ht="37.5" spans="1:6">
      <c r="A25" s="317" t="s">
        <v>2504</v>
      </c>
      <c r="B25" s="311" t="s">
        <v>2505</v>
      </c>
      <c r="C25" s="312"/>
      <c r="D25" s="312"/>
      <c r="E25" s="357"/>
      <c r="F25" s="356" t="str">
        <f t="shared" si="0"/>
        <v>是</v>
      </c>
    </row>
    <row r="26" ht="18.75" spans="1:6">
      <c r="A26" s="317" t="s">
        <v>2506</v>
      </c>
      <c r="B26" s="311" t="s">
        <v>2507</v>
      </c>
      <c r="C26" s="312"/>
      <c r="D26" s="312"/>
      <c r="E26" s="357"/>
      <c r="F26" s="356" t="str">
        <f t="shared" si="0"/>
        <v>是</v>
      </c>
    </row>
    <row r="27" ht="18.75" spans="1:6">
      <c r="A27" s="317" t="s">
        <v>2508</v>
      </c>
      <c r="B27" s="311" t="s">
        <v>2509</v>
      </c>
      <c r="C27" s="361">
        <f>30458+401</f>
        <v>30859</v>
      </c>
      <c r="D27" s="312">
        <v>38648</v>
      </c>
      <c r="E27" s="249">
        <f>IF(C27&gt;0,D27/C27-1,IF(C27&lt;0,-(D27/C27-1),""))</f>
        <v>0.252</v>
      </c>
      <c r="F27" s="356" t="str">
        <f t="shared" si="0"/>
        <v>是</v>
      </c>
    </row>
    <row r="28" ht="18.75" spans="1:6">
      <c r="A28" s="317"/>
      <c r="B28" s="315"/>
      <c r="C28" s="322"/>
      <c r="D28" s="322"/>
      <c r="E28" s="358"/>
      <c r="F28" s="160" t="str">
        <f t="shared" si="0"/>
        <v>是</v>
      </c>
    </row>
    <row r="29" ht="18.75" spans="1:6">
      <c r="A29" s="331"/>
      <c r="B29" s="332" t="s">
        <v>2510</v>
      </c>
      <c r="C29" s="312">
        <f>C4+C5+C6+C7+C8+C9+C10+C16+C17+C20+C21+C22+C23+C24+C25+C26+C27</f>
        <v>31589</v>
      </c>
      <c r="D29" s="312">
        <f>D4+D5+D6+D7+D8+D9+D10+D16+D17+D20+D21+D22+D23+D24+D25+D26+D27</f>
        <v>39448</v>
      </c>
      <c r="E29" s="249">
        <f t="shared" ref="E29:E33" si="2">IF(C29&gt;0,D29/C29-1,IF(C29&lt;0,-(D29/C29-1),""))</f>
        <v>0.249</v>
      </c>
      <c r="F29" s="160" t="s">
        <v>2971</v>
      </c>
    </row>
    <row r="30" ht="18.75" spans="1:6">
      <c r="A30" s="362">
        <v>105</v>
      </c>
      <c r="B30" s="363" t="s">
        <v>2511</v>
      </c>
      <c r="C30" s="101"/>
      <c r="D30" s="335">
        <v>108000</v>
      </c>
      <c r="E30" s="249" t="str">
        <f t="shared" si="2"/>
        <v/>
      </c>
      <c r="F30" s="160" t="s">
        <v>2971</v>
      </c>
    </row>
    <row r="31" ht="18.75" spans="1:6">
      <c r="A31" s="362">
        <v>110</v>
      </c>
      <c r="B31" s="363" t="s">
        <v>60</v>
      </c>
      <c r="C31" s="101">
        <f>C32+C35+C36</f>
        <v>10291</v>
      </c>
      <c r="D31" s="101">
        <f>D32+D35+D36</f>
        <v>8619</v>
      </c>
      <c r="E31" s="249">
        <f t="shared" si="2"/>
        <v>-0.162</v>
      </c>
      <c r="F31" s="160" t="s">
        <v>2971</v>
      </c>
    </row>
    <row r="32" ht="18.75" spans="1:6">
      <c r="A32" s="364">
        <v>11004</v>
      </c>
      <c r="B32" s="365" t="s">
        <v>2986</v>
      </c>
      <c r="C32" s="103">
        <f>C33+C34</f>
        <v>3188</v>
      </c>
      <c r="D32" s="103">
        <f>D33+D34</f>
        <v>1471</v>
      </c>
      <c r="E32" s="249">
        <f t="shared" si="2"/>
        <v>-0.539</v>
      </c>
      <c r="F32" s="160" t="s">
        <v>2987</v>
      </c>
    </row>
    <row r="33" ht="18.75" spans="1:6">
      <c r="A33" s="364">
        <v>1100401</v>
      </c>
      <c r="B33" s="365" t="s">
        <v>2513</v>
      </c>
      <c r="C33" s="103">
        <v>3188</v>
      </c>
      <c r="D33" s="366">
        <v>1471</v>
      </c>
      <c r="E33" s="249">
        <f t="shared" si="2"/>
        <v>-0.539</v>
      </c>
      <c r="F33" s="160" t="s">
        <v>2987</v>
      </c>
    </row>
    <row r="34" ht="18.75" spans="1:6">
      <c r="A34" s="364">
        <v>1100402</v>
      </c>
      <c r="B34" s="365" t="s">
        <v>2988</v>
      </c>
      <c r="C34" s="131"/>
      <c r="D34" s="103"/>
      <c r="E34" s="367"/>
      <c r="F34" s="160" t="s">
        <v>2987</v>
      </c>
    </row>
    <row r="35" ht="18.75" spans="1:6">
      <c r="A35" s="364">
        <v>11008</v>
      </c>
      <c r="B35" s="365" t="s">
        <v>63</v>
      </c>
      <c r="C35" s="368">
        <v>3285</v>
      </c>
      <c r="D35" s="366">
        <v>922</v>
      </c>
      <c r="E35" s="249">
        <f t="shared" ref="E35:E37" si="3">IF(C35&gt;0,D35/C35-1,IF(C35&lt;0,-(D35/C35-1),""))</f>
        <v>-0.719</v>
      </c>
      <c r="F35" s="160" t="s">
        <v>2987</v>
      </c>
    </row>
    <row r="36" ht="18.75" spans="1:6">
      <c r="A36" s="369">
        <v>11009</v>
      </c>
      <c r="B36" s="370" t="s">
        <v>64</v>
      </c>
      <c r="C36" s="103">
        <v>3818</v>
      </c>
      <c r="D36" s="366">
        <v>6226</v>
      </c>
      <c r="E36" s="249">
        <f t="shared" si="3"/>
        <v>0.631</v>
      </c>
      <c r="F36" s="160" t="s">
        <v>2987</v>
      </c>
    </row>
    <row r="37" ht="18.75" spans="1:6">
      <c r="A37" s="371"/>
      <c r="B37" s="372" t="s">
        <v>67</v>
      </c>
      <c r="C37" s="101">
        <f>C29+C30+C31</f>
        <v>41880</v>
      </c>
      <c r="D37" s="101">
        <f>D29+D30+D31</f>
        <v>156067</v>
      </c>
      <c r="E37" s="249">
        <f t="shared" si="3"/>
        <v>2.727</v>
      </c>
      <c r="F37" s="160" t="s">
        <v>2971</v>
      </c>
    </row>
  </sheetData>
  <autoFilter ref="A3:F37">
    <filterColumn colId="5">
      <customFilters>
        <customFilter operator="equal" val="是"/>
      </customFilters>
    </filterColumn>
    <extLst/>
  </autoFilter>
  <mergeCells count="1">
    <mergeCell ref="B1:E1"/>
  </mergeCells>
  <conditionalFormatting sqref="B30">
    <cfRule type="expression" dxfId="1" priority="16" stopIfTrue="1">
      <formula>"len($A:$A)=3"</formula>
    </cfRule>
  </conditionalFormatting>
  <conditionalFormatting sqref="D30">
    <cfRule type="expression" dxfId="1" priority="5" stopIfTrue="1">
      <formula>"len($A:$A)=3"</formula>
    </cfRule>
  </conditionalFormatting>
  <conditionalFormatting sqref="D31">
    <cfRule type="expression" dxfId="1" priority="4" stopIfTrue="1">
      <formula>"len($A:$A)=3"</formula>
    </cfRule>
  </conditionalFormatting>
  <conditionalFormatting sqref="D33">
    <cfRule type="expression" dxfId="1" priority="3" stopIfTrue="1">
      <formula>"len($A:$A)=3"</formula>
    </cfRule>
    <cfRule type="expression" dxfId="1" priority="2" stopIfTrue="1">
      <formula>"len($A:$A)=3"</formula>
    </cfRule>
  </conditionalFormatting>
  <conditionalFormatting sqref="C35">
    <cfRule type="expression" dxfId="3" priority="7" stopIfTrue="1">
      <formula>"len($A:$A)=3"</formula>
    </cfRule>
  </conditionalFormatting>
  <conditionalFormatting sqref="D35">
    <cfRule type="expression" dxfId="1" priority="1" stopIfTrue="1">
      <formula>"len($A:$A)=3"</formula>
    </cfRule>
  </conditionalFormatting>
  <conditionalFormatting sqref="C36">
    <cfRule type="expression" dxfId="1" priority="6" stopIfTrue="1">
      <formula>"len($A:$A)=3"</formula>
    </cfRule>
  </conditionalFormatting>
  <conditionalFormatting sqref="B31:B34">
    <cfRule type="expression" dxfId="1" priority="12" stopIfTrue="1">
      <formula>"len($A:$A)=3"</formula>
    </cfRule>
  </conditionalFormatting>
  <conditionalFormatting sqref="C18:C19">
    <cfRule type="expression" dxfId="3" priority="8" stopIfTrue="1">
      <formula>"len($A:$A)=3"</formula>
    </cfRule>
  </conditionalFormatting>
  <conditionalFormatting sqref="C30:C34 D32">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rgb="FF00B0F0"/>
  </sheetPr>
  <dimension ref="A1:G274"/>
  <sheetViews>
    <sheetView showGridLines="0" showZeros="0" view="pageBreakPreview" zoomScaleNormal="115" workbookViewId="0">
      <pane xSplit="1" ySplit="3" topLeftCell="B10" activePane="bottomRight" state="frozen"/>
      <selection/>
      <selection pane="topRight"/>
      <selection pane="bottomLeft"/>
      <selection pane="bottomRight" activeCell="A17" sqref="$A17:$XFD17"/>
    </sheetView>
  </sheetViews>
  <sheetFormatPr defaultColWidth="9" defaultRowHeight="14.25" outlineLevelCol="6"/>
  <cols>
    <col min="1" max="1" width="13.5" style="291" customWidth="1"/>
    <col min="2" max="2" width="50.75" style="291" customWidth="1"/>
    <col min="3" max="4" width="20.6333333333333" style="295" customWidth="1"/>
    <col min="5" max="5" width="20.6333333333333" style="296" customWidth="1"/>
    <col min="6" max="6" width="3.75" style="297" hidden="1" customWidth="1"/>
    <col min="7" max="7" width="9" style="291" hidden="1" customWidth="1"/>
    <col min="8" max="16384" width="9" style="291"/>
  </cols>
  <sheetData>
    <row r="1" s="291" customFormat="1" ht="45" customHeight="1" spans="1:7">
      <c r="A1" s="298"/>
      <c r="B1" s="299" t="s">
        <v>2989</v>
      </c>
      <c r="C1" s="299"/>
      <c r="D1" s="299"/>
      <c r="E1" s="299"/>
      <c r="F1" s="300"/>
      <c r="G1" s="298"/>
    </row>
    <row r="2" s="292" customFormat="1" ht="18.75" spans="1:7">
      <c r="A2" s="301"/>
      <c r="B2" s="302"/>
      <c r="C2" s="302"/>
      <c r="D2" s="302"/>
      <c r="E2" s="303" t="s">
        <v>2</v>
      </c>
      <c r="F2" s="304"/>
      <c r="G2" s="301"/>
    </row>
    <row r="3" s="293" customFormat="1" ht="37.5" spans="1:7">
      <c r="A3" s="305" t="s">
        <v>3</v>
      </c>
      <c r="B3" s="306" t="s">
        <v>4</v>
      </c>
      <c r="C3" s="307" t="s">
        <v>129</v>
      </c>
      <c r="D3" s="307" t="s">
        <v>6</v>
      </c>
      <c r="E3" s="307" t="s">
        <v>130</v>
      </c>
      <c r="F3" s="308" t="s">
        <v>134</v>
      </c>
      <c r="G3" s="309" t="s">
        <v>2990</v>
      </c>
    </row>
    <row r="4" s="291" customFormat="1" ht="18.75" spans="1:7">
      <c r="A4" s="310" t="s">
        <v>81</v>
      </c>
      <c r="B4" s="311" t="s">
        <v>2516</v>
      </c>
      <c r="C4" s="312">
        <f>C5+C11+C17</f>
        <v>188</v>
      </c>
      <c r="D4" s="312">
        <f>D5+D11+D17</f>
        <v>51</v>
      </c>
      <c r="E4" s="313">
        <f>IF(C4&gt;0,D4/C4-1,IF(C4&lt;0,-(D4/C4-1),""))</f>
        <v>-0.729</v>
      </c>
      <c r="F4" s="314" t="str">
        <f t="shared" ref="F4:F67" si="0">IF(LEN(A4)=3,"是",IF(B4&lt;&gt;"",IF(SUM(C4:D4)&lt;&gt;0,"是","否"),"是"))</f>
        <v>是</v>
      </c>
      <c r="G4" s="298" t="str">
        <f t="shared" ref="G4:G67" si="1">IF(LEN(A4)=3,"类",IF(LEN(A4)=5,"款","项"))</f>
        <v>类</v>
      </c>
    </row>
    <row r="5" s="291" customFormat="1" ht="18.75" spans="1:7">
      <c r="A5" s="310" t="s">
        <v>2517</v>
      </c>
      <c r="B5" s="315" t="s">
        <v>2518</v>
      </c>
      <c r="C5" s="316">
        <f>SUM(C6:C10)</f>
        <v>188</v>
      </c>
      <c r="D5" s="316">
        <f>SUM(D6:D10)</f>
        <v>51</v>
      </c>
      <c r="E5" s="313">
        <f>IF(C5&gt;0,D5/C5-1,IF(C5&lt;0,-(D5/C5-1),""))</f>
        <v>-0.729</v>
      </c>
      <c r="F5" s="314" t="str">
        <f t="shared" si="0"/>
        <v>是</v>
      </c>
      <c r="G5" s="298" t="str">
        <f t="shared" si="1"/>
        <v>款</v>
      </c>
    </row>
    <row r="6" s="291" customFormat="1" ht="18.75" spans="1:7">
      <c r="A6" s="317" t="s">
        <v>2519</v>
      </c>
      <c r="B6" s="318" t="s">
        <v>2520</v>
      </c>
      <c r="C6" s="316">
        <v>188</v>
      </c>
      <c r="D6" s="316">
        <v>51</v>
      </c>
      <c r="E6" s="313">
        <f t="shared" ref="E4:E67" si="2">IF(C6&gt;0,D6/C6-1,IF(C6&lt;0,-(D6/C6-1),""))</f>
        <v>-0.729</v>
      </c>
      <c r="F6" s="314" t="str">
        <f t="shared" si="0"/>
        <v>是</v>
      </c>
      <c r="G6" s="298" t="str">
        <f t="shared" si="1"/>
        <v>项</v>
      </c>
    </row>
    <row r="7" s="291" customFormat="1" ht="18.75" spans="1:7">
      <c r="A7" s="317" t="s">
        <v>2521</v>
      </c>
      <c r="B7" s="318" t="s">
        <v>2522</v>
      </c>
      <c r="C7" s="316"/>
      <c r="D7" s="316"/>
      <c r="E7" s="313" t="str">
        <f t="shared" si="2"/>
        <v/>
      </c>
      <c r="F7" s="314" t="str">
        <f t="shared" si="0"/>
        <v>否</v>
      </c>
      <c r="G7" s="298" t="str">
        <f t="shared" si="1"/>
        <v>项</v>
      </c>
    </row>
    <row r="8" s="291" customFormat="1" ht="18.75" spans="1:7">
      <c r="A8" s="317" t="s">
        <v>2523</v>
      </c>
      <c r="B8" s="315" t="s">
        <v>2524</v>
      </c>
      <c r="C8" s="319"/>
      <c r="D8" s="319"/>
      <c r="E8" s="320"/>
      <c r="F8" s="314" t="str">
        <f t="shared" si="0"/>
        <v>否</v>
      </c>
      <c r="G8" s="298" t="str">
        <f t="shared" si="1"/>
        <v>项</v>
      </c>
    </row>
    <row r="9" s="291" customFormat="1" ht="18.75" spans="1:7">
      <c r="A9" s="317" t="s">
        <v>2525</v>
      </c>
      <c r="B9" s="318" t="s">
        <v>2526</v>
      </c>
      <c r="C9" s="316"/>
      <c r="D9" s="316"/>
      <c r="E9" s="313" t="str">
        <f t="shared" si="2"/>
        <v/>
      </c>
      <c r="F9" s="314" t="str">
        <f t="shared" si="0"/>
        <v>否</v>
      </c>
      <c r="G9" s="298" t="str">
        <f t="shared" si="1"/>
        <v>项</v>
      </c>
    </row>
    <row r="10" s="291" customFormat="1" ht="18.75" spans="1:7">
      <c r="A10" s="317" t="s">
        <v>2527</v>
      </c>
      <c r="B10" s="315" t="s">
        <v>2528</v>
      </c>
      <c r="C10" s="319"/>
      <c r="D10" s="319"/>
      <c r="E10" s="320"/>
      <c r="F10" s="314" t="str">
        <f t="shared" si="0"/>
        <v>否</v>
      </c>
      <c r="G10" s="298" t="str">
        <f t="shared" si="1"/>
        <v>项</v>
      </c>
    </row>
    <row r="11" s="291" customFormat="1" ht="18.75" spans="1:7">
      <c r="A11" s="310" t="s">
        <v>2529</v>
      </c>
      <c r="B11" s="321" t="s">
        <v>2530</v>
      </c>
      <c r="C11" s="322">
        <f>SUM(C12:C16)</f>
        <v>0</v>
      </c>
      <c r="D11" s="323">
        <f>SUM(D12:D16)</f>
        <v>0</v>
      </c>
      <c r="E11" s="324" t="str">
        <f t="shared" si="2"/>
        <v/>
      </c>
      <c r="F11" s="314" t="str">
        <f t="shared" si="0"/>
        <v>否</v>
      </c>
      <c r="G11" s="298" t="str">
        <f t="shared" si="1"/>
        <v>款</v>
      </c>
    </row>
    <row r="12" s="291" customFormat="1" ht="18.75" spans="1:7">
      <c r="A12" s="317" t="s">
        <v>2531</v>
      </c>
      <c r="B12" s="318" t="s">
        <v>2532</v>
      </c>
      <c r="C12" s="316">
        <v>0</v>
      </c>
      <c r="D12" s="316"/>
      <c r="E12" s="313" t="str">
        <f t="shared" si="2"/>
        <v/>
      </c>
      <c r="F12" s="314" t="str">
        <f t="shared" si="0"/>
        <v>否</v>
      </c>
      <c r="G12" s="298" t="str">
        <f t="shared" si="1"/>
        <v>项</v>
      </c>
    </row>
    <row r="13" s="291" customFormat="1" ht="18.75" spans="1:7">
      <c r="A13" s="317" t="s">
        <v>2533</v>
      </c>
      <c r="B13" s="318" t="s">
        <v>2534</v>
      </c>
      <c r="C13" s="316">
        <v>0</v>
      </c>
      <c r="D13" s="316"/>
      <c r="E13" s="313" t="str">
        <f t="shared" si="2"/>
        <v/>
      </c>
      <c r="F13" s="314" t="str">
        <f t="shared" si="0"/>
        <v>否</v>
      </c>
      <c r="G13" s="298" t="str">
        <f t="shared" si="1"/>
        <v>项</v>
      </c>
    </row>
    <row r="14" s="291" customFormat="1" ht="18.75" spans="1:7">
      <c r="A14" s="317" t="s">
        <v>2535</v>
      </c>
      <c r="B14" s="318" t="s">
        <v>2536</v>
      </c>
      <c r="C14" s="316"/>
      <c r="D14" s="316"/>
      <c r="E14" s="313" t="str">
        <f t="shared" si="2"/>
        <v/>
      </c>
      <c r="F14" s="314" t="str">
        <f t="shared" si="0"/>
        <v>否</v>
      </c>
      <c r="G14" s="298" t="str">
        <f t="shared" si="1"/>
        <v>项</v>
      </c>
    </row>
    <row r="15" s="291" customFormat="1" ht="18.75" spans="1:7">
      <c r="A15" s="317" t="s">
        <v>2537</v>
      </c>
      <c r="B15" s="318" t="s">
        <v>2538</v>
      </c>
      <c r="C15" s="316"/>
      <c r="D15" s="316"/>
      <c r="E15" s="313" t="str">
        <f t="shared" si="2"/>
        <v/>
      </c>
      <c r="F15" s="314" t="str">
        <f t="shared" si="0"/>
        <v>否</v>
      </c>
      <c r="G15" s="298" t="str">
        <f t="shared" si="1"/>
        <v>项</v>
      </c>
    </row>
    <row r="16" s="291" customFormat="1" ht="18.75" spans="1:7">
      <c r="A16" s="317" t="s">
        <v>2539</v>
      </c>
      <c r="B16" s="318" t="s">
        <v>2540</v>
      </c>
      <c r="C16" s="316"/>
      <c r="D16" s="316"/>
      <c r="E16" s="313" t="str">
        <f t="shared" si="2"/>
        <v/>
      </c>
      <c r="F16" s="314" t="str">
        <f t="shared" si="0"/>
        <v>否</v>
      </c>
      <c r="G16" s="298" t="str">
        <f t="shared" si="1"/>
        <v>项</v>
      </c>
    </row>
    <row r="17" s="291" customFormat="1" ht="37.5" spans="1:7">
      <c r="A17" s="310" t="s">
        <v>2541</v>
      </c>
      <c r="B17" s="321" t="s">
        <v>2542</v>
      </c>
      <c r="C17" s="316">
        <f>C18+C19</f>
        <v>0</v>
      </c>
      <c r="D17" s="323">
        <f>SUM(D18:D19)</f>
        <v>0</v>
      </c>
      <c r="E17" s="324" t="str">
        <f t="shared" si="2"/>
        <v/>
      </c>
      <c r="F17" s="314" t="str">
        <f t="shared" si="0"/>
        <v>否</v>
      </c>
      <c r="G17" s="298" t="str">
        <f t="shared" si="1"/>
        <v>款</v>
      </c>
    </row>
    <row r="18" s="291" customFormat="1" ht="18.75" spans="1:7">
      <c r="A18" s="317" t="s">
        <v>2543</v>
      </c>
      <c r="B18" s="318" t="s">
        <v>2544</v>
      </c>
      <c r="C18" s="316">
        <v>0</v>
      </c>
      <c r="D18" s="316"/>
      <c r="E18" s="313" t="str">
        <f t="shared" si="2"/>
        <v/>
      </c>
      <c r="F18" s="314" t="str">
        <f t="shared" si="0"/>
        <v>否</v>
      </c>
      <c r="G18" s="298" t="str">
        <f t="shared" si="1"/>
        <v>项</v>
      </c>
    </row>
    <row r="19" s="291" customFormat="1" ht="37.5" spans="1:7">
      <c r="A19" s="317" t="s">
        <v>2545</v>
      </c>
      <c r="B19" s="318" t="s">
        <v>2546</v>
      </c>
      <c r="C19" s="316">
        <v>0</v>
      </c>
      <c r="D19" s="316"/>
      <c r="E19" s="313" t="str">
        <f t="shared" si="2"/>
        <v/>
      </c>
      <c r="F19" s="314" t="str">
        <f t="shared" si="0"/>
        <v>否</v>
      </c>
      <c r="G19" s="298" t="str">
        <f t="shared" si="1"/>
        <v>项</v>
      </c>
    </row>
    <row r="20" s="291" customFormat="1" ht="18.75" spans="1:7">
      <c r="A20" s="310" t="s">
        <v>83</v>
      </c>
      <c r="B20" s="311" t="s">
        <v>2547</v>
      </c>
      <c r="C20" s="325">
        <f>C21+C25+C29</f>
        <v>115</v>
      </c>
      <c r="D20" s="325">
        <f>D21+D25+D29</f>
        <v>10</v>
      </c>
      <c r="E20" s="324">
        <f t="shared" si="2"/>
        <v>-0.913</v>
      </c>
      <c r="F20" s="314" t="str">
        <f t="shared" si="0"/>
        <v>是</v>
      </c>
      <c r="G20" s="298" t="str">
        <f t="shared" si="1"/>
        <v>类</v>
      </c>
    </row>
    <row r="21" s="291" customFormat="1" ht="18.75" spans="1:7">
      <c r="A21" s="310" t="s">
        <v>2548</v>
      </c>
      <c r="B21" s="321" t="s">
        <v>2549</v>
      </c>
      <c r="C21" s="323">
        <f>SUM(C22:C24)</f>
        <v>115</v>
      </c>
      <c r="D21" s="323">
        <f>SUM(D22:D24)</f>
        <v>10</v>
      </c>
      <c r="E21" s="324">
        <f t="shared" si="2"/>
        <v>-0.913</v>
      </c>
      <c r="F21" s="314" t="str">
        <f t="shared" si="0"/>
        <v>是</v>
      </c>
      <c r="G21" s="298" t="str">
        <f t="shared" si="1"/>
        <v>款</v>
      </c>
    </row>
    <row r="22" s="291" customFormat="1" ht="18.75" spans="1:7">
      <c r="A22" s="317" t="s">
        <v>2550</v>
      </c>
      <c r="B22" s="318" t="s">
        <v>2551</v>
      </c>
      <c r="C22" s="316"/>
      <c r="D22" s="316">
        <v>10</v>
      </c>
      <c r="E22" s="313" t="str">
        <f t="shared" si="2"/>
        <v/>
      </c>
      <c r="F22" s="314" t="str">
        <f t="shared" si="0"/>
        <v>是</v>
      </c>
      <c r="G22" s="298" t="str">
        <f t="shared" si="1"/>
        <v>项</v>
      </c>
    </row>
    <row r="23" s="291" customFormat="1" ht="18.75" spans="1:7">
      <c r="A23" s="317" t="s">
        <v>2552</v>
      </c>
      <c r="B23" s="318" t="s">
        <v>2553</v>
      </c>
      <c r="C23" s="316"/>
      <c r="D23" s="316"/>
      <c r="E23" s="313" t="str">
        <f t="shared" si="2"/>
        <v/>
      </c>
      <c r="F23" s="314" t="str">
        <f t="shared" si="0"/>
        <v>否</v>
      </c>
      <c r="G23" s="298" t="str">
        <f t="shared" si="1"/>
        <v>项</v>
      </c>
    </row>
    <row r="24" s="291" customFormat="1" ht="18.75" spans="1:7">
      <c r="A24" s="317" t="s">
        <v>2554</v>
      </c>
      <c r="B24" s="318" t="s">
        <v>2555</v>
      </c>
      <c r="C24" s="316">
        <v>115</v>
      </c>
      <c r="D24" s="316"/>
      <c r="E24" s="313">
        <f t="shared" si="2"/>
        <v>-1</v>
      </c>
      <c r="F24" s="314" t="str">
        <f t="shared" si="0"/>
        <v>是</v>
      </c>
      <c r="G24" s="298" t="str">
        <f t="shared" si="1"/>
        <v>项</v>
      </c>
    </row>
    <row r="25" s="291" customFormat="1" ht="18.75" spans="1:7">
      <c r="A25" s="310" t="s">
        <v>2556</v>
      </c>
      <c r="B25" s="321" t="s">
        <v>2557</v>
      </c>
      <c r="C25" s="323"/>
      <c r="D25" s="323">
        <f>SUM(D26:D28)</f>
        <v>0</v>
      </c>
      <c r="E25" s="324" t="str">
        <f t="shared" si="2"/>
        <v/>
      </c>
      <c r="F25" s="314" t="str">
        <f t="shared" si="0"/>
        <v>否</v>
      </c>
      <c r="G25" s="298" t="str">
        <f t="shared" si="1"/>
        <v>款</v>
      </c>
    </row>
    <row r="26" s="291" customFormat="1" ht="18.75" spans="1:7">
      <c r="A26" s="317" t="s">
        <v>2558</v>
      </c>
      <c r="B26" s="318" t="s">
        <v>2551</v>
      </c>
      <c r="C26" s="316"/>
      <c r="D26" s="316"/>
      <c r="E26" s="313" t="str">
        <f t="shared" si="2"/>
        <v/>
      </c>
      <c r="F26" s="314" t="str">
        <f t="shared" si="0"/>
        <v>否</v>
      </c>
      <c r="G26" s="298" t="str">
        <f t="shared" si="1"/>
        <v>项</v>
      </c>
    </row>
    <row r="27" s="291" customFormat="1" ht="18.75" spans="1:7">
      <c r="A27" s="317" t="s">
        <v>2559</v>
      </c>
      <c r="B27" s="318" t="s">
        <v>2553</v>
      </c>
      <c r="C27" s="316"/>
      <c r="D27" s="316"/>
      <c r="E27" s="313" t="str">
        <f t="shared" si="2"/>
        <v/>
      </c>
      <c r="F27" s="314" t="str">
        <f t="shared" si="0"/>
        <v>否</v>
      </c>
      <c r="G27" s="298" t="str">
        <f t="shared" si="1"/>
        <v>项</v>
      </c>
    </row>
    <row r="28" s="291" customFormat="1" ht="18.75" spans="1:7">
      <c r="A28" s="317" t="s">
        <v>2560</v>
      </c>
      <c r="B28" s="318" t="s">
        <v>2561</v>
      </c>
      <c r="C28" s="316"/>
      <c r="D28" s="316"/>
      <c r="E28" s="313" t="str">
        <f t="shared" si="2"/>
        <v/>
      </c>
      <c r="F28" s="314" t="str">
        <f t="shared" si="0"/>
        <v>否</v>
      </c>
      <c r="G28" s="298" t="str">
        <f t="shared" si="1"/>
        <v>项</v>
      </c>
    </row>
    <row r="29" s="294" customFormat="1" ht="37.5" spans="1:7">
      <c r="A29" s="310" t="s">
        <v>2562</v>
      </c>
      <c r="B29" s="321" t="s">
        <v>2563</v>
      </c>
      <c r="C29" s="323"/>
      <c r="D29" s="323">
        <f>SUM(D30:D31)</f>
        <v>0</v>
      </c>
      <c r="E29" s="324" t="str">
        <f t="shared" si="2"/>
        <v/>
      </c>
      <c r="F29" s="314" t="str">
        <f t="shared" si="0"/>
        <v>否</v>
      </c>
      <c r="G29" s="298" t="str">
        <f t="shared" si="1"/>
        <v>款</v>
      </c>
    </row>
    <row r="30" s="291" customFormat="1" ht="18.75" spans="1:7">
      <c r="A30" s="317" t="s">
        <v>2564</v>
      </c>
      <c r="B30" s="318" t="s">
        <v>2553</v>
      </c>
      <c r="C30" s="316"/>
      <c r="D30" s="316"/>
      <c r="E30" s="313" t="str">
        <f t="shared" si="2"/>
        <v/>
      </c>
      <c r="F30" s="314" t="str">
        <f t="shared" si="0"/>
        <v>否</v>
      </c>
      <c r="G30" s="298" t="str">
        <f t="shared" si="1"/>
        <v>项</v>
      </c>
    </row>
    <row r="31" s="291" customFormat="1" ht="37.5" spans="1:7">
      <c r="A31" s="317" t="s">
        <v>2565</v>
      </c>
      <c r="B31" s="318" t="s">
        <v>2566</v>
      </c>
      <c r="C31" s="316"/>
      <c r="D31" s="316"/>
      <c r="E31" s="313" t="str">
        <f t="shared" si="2"/>
        <v/>
      </c>
      <c r="F31" s="314" t="str">
        <f t="shared" si="0"/>
        <v>否</v>
      </c>
      <c r="G31" s="298" t="str">
        <f t="shared" si="1"/>
        <v>项</v>
      </c>
    </row>
    <row r="32" s="291" customFormat="1" ht="18.75" spans="1:7">
      <c r="A32" s="310" t="s">
        <v>87</v>
      </c>
      <c r="B32" s="311" t="s">
        <v>2567</v>
      </c>
      <c r="C32" s="325"/>
      <c r="D32" s="325"/>
      <c r="E32" s="326"/>
      <c r="F32" s="314" t="str">
        <f t="shared" si="0"/>
        <v>是</v>
      </c>
      <c r="G32" s="298" t="str">
        <f t="shared" si="1"/>
        <v>类</v>
      </c>
    </row>
    <row r="33" s="291" customFormat="1" ht="18.75" spans="1:7">
      <c r="A33" s="310" t="s">
        <v>2568</v>
      </c>
      <c r="B33" s="321" t="s">
        <v>2569</v>
      </c>
      <c r="C33" s="323"/>
      <c r="D33" s="323">
        <f>SUM(D34:D37)</f>
        <v>0</v>
      </c>
      <c r="E33" s="324" t="str">
        <f t="shared" si="2"/>
        <v/>
      </c>
      <c r="F33" s="314" t="str">
        <f t="shared" si="0"/>
        <v>否</v>
      </c>
      <c r="G33" s="298" t="str">
        <f t="shared" si="1"/>
        <v>款</v>
      </c>
    </row>
    <row r="34" s="291" customFormat="1" ht="18.75" spans="1:7">
      <c r="A34" s="317">
        <v>2116001</v>
      </c>
      <c r="B34" s="318" t="s">
        <v>2570</v>
      </c>
      <c r="C34" s="316"/>
      <c r="D34" s="316">
        <f>SUM(D35:D42)</f>
        <v>0</v>
      </c>
      <c r="E34" s="313" t="str">
        <f t="shared" si="2"/>
        <v/>
      </c>
      <c r="F34" s="314" t="str">
        <f t="shared" si="0"/>
        <v>否</v>
      </c>
      <c r="G34" s="298" t="str">
        <f t="shared" si="1"/>
        <v>项</v>
      </c>
    </row>
    <row r="35" s="291" customFormat="1" ht="18.75" spans="1:7">
      <c r="A35" s="317">
        <v>2116002</v>
      </c>
      <c r="B35" s="318" t="s">
        <v>2571</v>
      </c>
      <c r="C35" s="316"/>
      <c r="D35" s="316"/>
      <c r="E35" s="313" t="str">
        <f t="shared" si="2"/>
        <v/>
      </c>
      <c r="F35" s="314" t="str">
        <f t="shared" si="0"/>
        <v>否</v>
      </c>
      <c r="G35" s="298" t="str">
        <f t="shared" si="1"/>
        <v>项</v>
      </c>
    </row>
    <row r="36" s="291" customFormat="1" ht="18.75" spans="1:7">
      <c r="A36" s="317">
        <v>2116003</v>
      </c>
      <c r="B36" s="318" t="s">
        <v>2572</v>
      </c>
      <c r="C36" s="316"/>
      <c r="D36" s="316"/>
      <c r="E36" s="313" t="str">
        <f t="shared" si="2"/>
        <v/>
      </c>
      <c r="F36" s="314" t="str">
        <f t="shared" si="0"/>
        <v>否</v>
      </c>
      <c r="G36" s="298" t="str">
        <f t="shared" si="1"/>
        <v>项</v>
      </c>
    </row>
    <row r="37" s="294" customFormat="1" ht="37.5" spans="1:7">
      <c r="A37" s="317">
        <v>2116099</v>
      </c>
      <c r="B37" s="318" t="s">
        <v>2573</v>
      </c>
      <c r="C37" s="316"/>
      <c r="D37" s="316"/>
      <c r="E37" s="313" t="str">
        <f t="shared" si="2"/>
        <v/>
      </c>
      <c r="F37" s="314" t="str">
        <f t="shared" si="0"/>
        <v>否</v>
      </c>
      <c r="G37" s="298" t="str">
        <f t="shared" si="1"/>
        <v>项</v>
      </c>
    </row>
    <row r="38" s="291" customFormat="1" ht="18.75" spans="1:7">
      <c r="A38" s="310">
        <v>21161</v>
      </c>
      <c r="B38" s="321" t="s">
        <v>2574</v>
      </c>
      <c r="C38" s="323"/>
      <c r="D38" s="323">
        <f>SUM(D39:D42)</f>
        <v>0</v>
      </c>
      <c r="E38" s="324" t="str">
        <f t="shared" si="2"/>
        <v/>
      </c>
      <c r="F38" s="314" t="str">
        <f t="shared" si="0"/>
        <v>否</v>
      </c>
      <c r="G38" s="298" t="str">
        <f t="shared" si="1"/>
        <v>款</v>
      </c>
    </row>
    <row r="39" s="291" customFormat="1" ht="18.75" spans="1:7">
      <c r="A39" s="317">
        <v>2116101</v>
      </c>
      <c r="B39" s="318" t="s">
        <v>2575</v>
      </c>
      <c r="C39" s="316"/>
      <c r="D39" s="316"/>
      <c r="E39" s="313" t="str">
        <f t="shared" si="2"/>
        <v/>
      </c>
      <c r="F39" s="314" t="str">
        <f t="shared" si="0"/>
        <v>否</v>
      </c>
      <c r="G39" s="298" t="str">
        <f t="shared" si="1"/>
        <v>项</v>
      </c>
    </row>
    <row r="40" s="291" customFormat="1" ht="18.75" spans="1:7">
      <c r="A40" s="317">
        <v>2116102</v>
      </c>
      <c r="B40" s="318" t="s">
        <v>2576</v>
      </c>
      <c r="C40" s="316"/>
      <c r="D40" s="316"/>
      <c r="E40" s="313" t="str">
        <f t="shared" si="2"/>
        <v/>
      </c>
      <c r="F40" s="314" t="str">
        <f t="shared" si="0"/>
        <v>否</v>
      </c>
      <c r="G40" s="298" t="str">
        <f t="shared" si="1"/>
        <v>项</v>
      </c>
    </row>
    <row r="41" s="291" customFormat="1" ht="18.75" spans="1:7">
      <c r="A41" s="317">
        <v>2116103</v>
      </c>
      <c r="B41" s="318" t="s">
        <v>2577</v>
      </c>
      <c r="C41" s="316"/>
      <c r="D41" s="316"/>
      <c r="E41" s="313" t="str">
        <f t="shared" si="2"/>
        <v/>
      </c>
      <c r="F41" s="314" t="str">
        <f t="shared" si="0"/>
        <v>否</v>
      </c>
      <c r="G41" s="298" t="str">
        <f t="shared" si="1"/>
        <v>项</v>
      </c>
    </row>
    <row r="42" s="291" customFormat="1" ht="18.75" spans="1:7">
      <c r="A42" s="317">
        <v>2116104</v>
      </c>
      <c r="B42" s="318" t="s">
        <v>2578</v>
      </c>
      <c r="C42" s="316"/>
      <c r="D42" s="316"/>
      <c r="E42" s="313" t="str">
        <f t="shared" si="2"/>
        <v/>
      </c>
      <c r="F42" s="314" t="str">
        <f t="shared" si="0"/>
        <v>否</v>
      </c>
      <c r="G42" s="298" t="str">
        <f t="shared" si="1"/>
        <v>项</v>
      </c>
    </row>
    <row r="43" s="291" customFormat="1" ht="18.75" spans="1:7">
      <c r="A43" s="310" t="s">
        <v>89</v>
      </c>
      <c r="B43" s="311" t="s">
        <v>2579</v>
      </c>
      <c r="C43" s="325">
        <f>C44+C57+C61+C62+C68+C72+C76+C80+C86+C89</f>
        <v>4695</v>
      </c>
      <c r="D43" s="325"/>
      <c r="E43" s="313">
        <f t="shared" si="2"/>
        <v>-1</v>
      </c>
      <c r="F43" s="314" t="str">
        <f t="shared" si="0"/>
        <v>是</v>
      </c>
      <c r="G43" s="298" t="str">
        <f t="shared" si="1"/>
        <v>类</v>
      </c>
    </row>
    <row r="44" s="291" customFormat="1" ht="18.75" spans="1:7">
      <c r="A44" s="310" t="s">
        <v>2580</v>
      </c>
      <c r="B44" s="311" t="s">
        <v>2581</v>
      </c>
      <c r="C44" s="325">
        <f>SUM(C45:C56)</f>
        <v>2666</v>
      </c>
      <c r="D44" s="325"/>
      <c r="E44" s="313">
        <f t="shared" si="2"/>
        <v>-1</v>
      </c>
      <c r="F44" s="314" t="str">
        <f t="shared" si="0"/>
        <v>是</v>
      </c>
      <c r="G44" s="298" t="str">
        <f t="shared" si="1"/>
        <v>款</v>
      </c>
    </row>
    <row r="45" s="291" customFormat="1" ht="18.75" spans="1:7">
      <c r="A45" s="317" t="s">
        <v>2582</v>
      </c>
      <c r="B45" s="318" t="s">
        <v>2583</v>
      </c>
      <c r="C45" s="316"/>
      <c r="D45" s="316"/>
      <c r="E45" s="313" t="str">
        <f t="shared" si="2"/>
        <v/>
      </c>
      <c r="F45" s="314" t="str">
        <f t="shared" si="0"/>
        <v>否</v>
      </c>
      <c r="G45" s="298" t="str">
        <f t="shared" si="1"/>
        <v>项</v>
      </c>
    </row>
    <row r="46" s="291" customFormat="1" ht="18.75" spans="1:7">
      <c r="A46" s="317" t="s">
        <v>2584</v>
      </c>
      <c r="B46" s="318" t="s">
        <v>2585</v>
      </c>
      <c r="C46" s="316"/>
      <c r="D46" s="316"/>
      <c r="E46" s="313" t="str">
        <f t="shared" si="2"/>
        <v/>
      </c>
      <c r="F46" s="314" t="str">
        <f t="shared" si="0"/>
        <v>否</v>
      </c>
      <c r="G46" s="298" t="str">
        <f t="shared" si="1"/>
        <v>项</v>
      </c>
    </row>
    <row r="47" s="291" customFormat="1" ht="18.75" spans="1:7">
      <c r="A47" s="317" t="s">
        <v>2586</v>
      </c>
      <c r="B47" s="318" t="s">
        <v>2587</v>
      </c>
      <c r="C47" s="316"/>
      <c r="D47" s="316"/>
      <c r="E47" s="313" t="str">
        <f t="shared" si="2"/>
        <v/>
      </c>
      <c r="F47" s="314" t="str">
        <f t="shared" si="0"/>
        <v>否</v>
      </c>
      <c r="G47" s="298" t="str">
        <f t="shared" si="1"/>
        <v>项</v>
      </c>
    </row>
    <row r="48" s="291" customFormat="1" ht="18.75" spans="1:7">
      <c r="A48" s="317" t="s">
        <v>2588</v>
      </c>
      <c r="B48" s="318" t="s">
        <v>2589</v>
      </c>
      <c r="C48" s="316"/>
      <c r="D48" s="316"/>
      <c r="E48" s="313" t="str">
        <f t="shared" si="2"/>
        <v/>
      </c>
      <c r="F48" s="314" t="str">
        <f t="shared" si="0"/>
        <v>否</v>
      </c>
      <c r="G48" s="298" t="str">
        <f t="shared" si="1"/>
        <v>项</v>
      </c>
    </row>
    <row r="49" s="291" customFormat="1" ht="18.75" spans="1:7">
      <c r="A49" s="317" t="s">
        <v>2590</v>
      </c>
      <c r="B49" s="318" t="s">
        <v>2591</v>
      </c>
      <c r="C49" s="316"/>
      <c r="D49" s="316"/>
      <c r="E49" s="313" t="str">
        <f t="shared" si="2"/>
        <v/>
      </c>
      <c r="F49" s="314" t="str">
        <f t="shared" si="0"/>
        <v>否</v>
      </c>
      <c r="G49" s="298" t="str">
        <f t="shared" si="1"/>
        <v>项</v>
      </c>
    </row>
    <row r="50" s="291" customFormat="1" ht="18.75" spans="1:7">
      <c r="A50" s="317" t="s">
        <v>2592</v>
      </c>
      <c r="B50" s="318" t="s">
        <v>2593</v>
      </c>
      <c r="C50" s="316"/>
      <c r="D50" s="316"/>
      <c r="E50" s="313" t="str">
        <f t="shared" si="2"/>
        <v/>
      </c>
      <c r="F50" s="314" t="str">
        <f t="shared" si="0"/>
        <v>否</v>
      </c>
      <c r="G50" s="298" t="str">
        <f t="shared" si="1"/>
        <v>项</v>
      </c>
    </row>
    <row r="51" s="291" customFormat="1" ht="18.75" spans="1:7">
      <c r="A51" s="317" t="s">
        <v>2594</v>
      </c>
      <c r="B51" s="318" t="s">
        <v>2595</v>
      </c>
      <c r="C51" s="316"/>
      <c r="D51" s="316"/>
      <c r="E51" s="313" t="str">
        <f t="shared" si="2"/>
        <v/>
      </c>
      <c r="F51" s="314" t="str">
        <f t="shared" si="0"/>
        <v>否</v>
      </c>
      <c r="G51" s="298" t="str">
        <f t="shared" si="1"/>
        <v>项</v>
      </c>
    </row>
    <row r="52" s="291" customFormat="1" ht="18.75" spans="1:7">
      <c r="A52" s="317" t="s">
        <v>2596</v>
      </c>
      <c r="B52" s="318" t="s">
        <v>2597</v>
      </c>
      <c r="C52" s="316"/>
      <c r="D52" s="316"/>
      <c r="E52" s="313" t="str">
        <f t="shared" si="2"/>
        <v/>
      </c>
      <c r="F52" s="314" t="str">
        <f t="shared" si="0"/>
        <v>否</v>
      </c>
      <c r="G52" s="298" t="str">
        <f t="shared" si="1"/>
        <v>项</v>
      </c>
    </row>
    <row r="53" s="291" customFormat="1" ht="18.75" spans="1:7">
      <c r="A53" s="317" t="s">
        <v>2598</v>
      </c>
      <c r="B53" s="318" t="s">
        <v>2599</v>
      </c>
      <c r="C53" s="316"/>
      <c r="D53" s="316"/>
      <c r="E53" s="313" t="str">
        <f t="shared" si="2"/>
        <v/>
      </c>
      <c r="F53" s="314" t="str">
        <f t="shared" si="0"/>
        <v>否</v>
      </c>
      <c r="G53" s="298" t="str">
        <f t="shared" si="1"/>
        <v>项</v>
      </c>
    </row>
    <row r="54" s="291" customFormat="1" ht="18.75" spans="1:7">
      <c r="A54" s="317" t="s">
        <v>2600</v>
      </c>
      <c r="B54" s="318" t="s">
        <v>2601</v>
      </c>
      <c r="C54" s="316"/>
      <c r="D54" s="316"/>
      <c r="E54" s="313" t="str">
        <f t="shared" si="2"/>
        <v/>
      </c>
      <c r="F54" s="314" t="str">
        <f t="shared" si="0"/>
        <v>否</v>
      </c>
      <c r="G54" s="298" t="str">
        <f t="shared" si="1"/>
        <v>项</v>
      </c>
    </row>
    <row r="55" s="291" customFormat="1" ht="18.75" spans="1:7">
      <c r="A55" s="317" t="s">
        <v>2602</v>
      </c>
      <c r="B55" s="318" t="s">
        <v>2603</v>
      </c>
      <c r="C55" s="316"/>
      <c r="D55" s="316"/>
      <c r="E55" s="313" t="str">
        <f t="shared" si="2"/>
        <v/>
      </c>
      <c r="F55" s="314" t="str">
        <f t="shared" si="0"/>
        <v>否</v>
      </c>
      <c r="G55" s="298" t="str">
        <f t="shared" si="1"/>
        <v>项</v>
      </c>
    </row>
    <row r="56" s="291" customFormat="1" ht="37.5" spans="1:7">
      <c r="A56" s="317" t="s">
        <v>2607</v>
      </c>
      <c r="B56" s="315" t="s">
        <v>2608</v>
      </c>
      <c r="C56" s="319">
        <v>2666</v>
      </c>
      <c r="D56" s="319"/>
      <c r="E56" s="320"/>
      <c r="F56" s="314" t="str">
        <f t="shared" si="0"/>
        <v>是</v>
      </c>
      <c r="G56" s="298" t="str">
        <f t="shared" si="1"/>
        <v>项</v>
      </c>
    </row>
    <row r="57" s="291" customFormat="1" ht="18.75" spans="1:7">
      <c r="A57" s="310" t="s">
        <v>2609</v>
      </c>
      <c r="B57" s="321" t="s">
        <v>2610</v>
      </c>
      <c r="C57" s="323"/>
      <c r="D57" s="323">
        <f>SUM(D58:D60)</f>
        <v>0</v>
      </c>
      <c r="E57" s="324" t="str">
        <f t="shared" si="2"/>
        <v/>
      </c>
      <c r="F57" s="314" t="str">
        <f t="shared" si="0"/>
        <v>否</v>
      </c>
      <c r="G57" s="298" t="str">
        <f t="shared" si="1"/>
        <v>款</v>
      </c>
    </row>
    <row r="58" s="291" customFormat="1" ht="18.75" spans="1:7">
      <c r="A58" s="317" t="s">
        <v>2611</v>
      </c>
      <c r="B58" s="318" t="s">
        <v>2583</v>
      </c>
      <c r="C58" s="316"/>
      <c r="D58" s="316"/>
      <c r="E58" s="313" t="str">
        <f t="shared" si="2"/>
        <v/>
      </c>
      <c r="F58" s="314" t="str">
        <f t="shared" si="0"/>
        <v>否</v>
      </c>
      <c r="G58" s="298" t="str">
        <f t="shared" si="1"/>
        <v>项</v>
      </c>
    </row>
    <row r="59" s="291" customFormat="1" ht="18.75" spans="1:7">
      <c r="A59" s="317" t="s">
        <v>2612</v>
      </c>
      <c r="B59" s="318" t="s">
        <v>2585</v>
      </c>
      <c r="C59" s="316"/>
      <c r="D59" s="316"/>
      <c r="E59" s="313" t="str">
        <f t="shared" si="2"/>
        <v/>
      </c>
      <c r="F59" s="314" t="str">
        <f t="shared" si="0"/>
        <v>否</v>
      </c>
      <c r="G59" s="298" t="str">
        <f t="shared" si="1"/>
        <v>项</v>
      </c>
    </row>
    <row r="60" s="291" customFormat="1" ht="18.75" spans="1:7">
      <c r="A60" s="317" t="s">
        <v>2613</v>
      </c>
      <c r="B60" s="318" t="s">
        <v>2614</v>
      </c>
      <c r="C60" s="316"/>
      <c r="D60" s="316"/>
      <c r="E60" s="313" t="str">
        <f t="shared" si="2"/>
        <v/>
      </c>
      <c r="F60" s="314" t="str">
        <f t="shared" si="0"/>
        <v>否</v>
      </c>
      <c r="G60" s="298" t="str">
        <f t="shared" si="1"/>
        <v>项</v>
      </c>
    </row>
    <row r="61" s="291" customFormat="1" ht="18.75" spans="1:7">
      <c r="A61" s="310" t="s">
        <v>2615</v>
      </c>
      <c r="B61" s="321" t="s">
        <v>2616</v>
      </c>
      <c r="C61" s="323"/>
      <c r="D61" s="323"/>
      <c r="E61" s="324" t="str">
        <f t="shared" si="2"/>
        <v/>
      </c>
      <c r="F61" s="314" t="str">
        <f t="shared" si="0"/>
        <v>否</v>
      </c>
      <c r="G61" s="298" t="str">
        <f t="shared" si="1"/>
        <v>款</v>
      </c>
    </row>
    <row r="62" s="291" customFormat="1" ht="18.75" spans="1:7">
      <c r="A62" s="310" t="s">
        <v>2617</v>
      </c>
      <c r="B62" s="321" t="s">
        <v>2618</v>
      </c>
      <c r="C62" s="323">
        <f>SUM(C63:C67)</f>
        <v>2029</v>
      </c>
      <c r="D62" s="323">
        <f>SUM(D63:D67)</f>
        <v>0</v>
      </c>
      <c r="E62" s="324">
        <f t="shared" si="2"/>
        <v>-1</v>
      </c>
      <c r="F62" s="314" t="str">
        <f t="shared" si="0"/>
        <v>是</v>
      </c>
      <c r="G62" s="298" t="str">
        <f t="shared" si="1"/>
        <v>款</v>
      </c>
    </row>
    <row r="63" s="291" customFormat="1" ht="18.75" spans="1:7">
      <c r="A63" s="317" t="s">
        <v>2619</v>
      </c>
      <c r="B63" s="318" t="s">
        <v>2620</v>
      </c>
      <c r="C63" s="316"/>
      <c r="D63" s="316"/>
      <c r="E63" s="313" t="str">
        <f t="shared" si="2"/>
        <v/>
      </c>
      <c r="F63" s="314" t="str">
        <f t="shared" si="0"/>
        <v>否</v>
      </c>
      <c r="G63" s="298" t="str">
        <f t="shared" si="1"/>
        <v>项</v>
      </c>
    </row>
    <row r="64" s="291" customFormat="1" ht="18.75" spans="1:7">
      <c r="A64" s="317" t="s">
        <v>2621</v>
      </c>
      <c r="B64" s="318" t="s">
        <v>2622</v>
      </c>
      <c r="C64" s="316"/>
      <c r="D64" s="316"/>
      <c r="E64" s="313" t="str">
        <f t="shared" si="2"/>
        <v/>
      </c>
      <c r="F64" s="314" t="str">
        <f t="shared" si="0"/>
        <v>否</v>
      </c>
      <c r="G64" s="298" t="str">
        <f t="shared" si="1"/>
        <v>项</v>
      </c>
    </row>
    <row r="65" s="291" customFormat="1" ht="18.75" spans="1:7">
      <c r="A65" s="317" t="s">
        <v>2623</v>
      </c>
      <c r="B65" s="318" t="s">
        <v>2624</v>
      </c>
      <c r="C65" s="316"/>
      <c r="D65" s="316"/>
      <c r="E65" s="313" t="str">
        <f t="shared" si="2"/>
        <v/>
      </c>
      <c r="F65" s="314" t="str">
        <f t="shared" si="0"/>
        <v>否</v>
      </c>
      <c r="G65" s="298" t="str">
        <f t="shared" si="1"/>
        <v>项</v>
      </c>
    </row>
    <row r="66" s="291" customFormat="1" ht="18.75" spans="1:7">
      <c r="A66" s="317" t="s">
        <v>2625</v>
      </c>
      <c r="B66" s="318" t="s">
        <v>2626</v>
      </c>
      <c r="C66" s="316"/>
      <c r="D66" s="316"/>
      <c r="E66" s="313" t="str">
        <f t="shared" si="2"/>
        <v/>
      </c>
      <c r="F66" s="314" t="str">
        <f t="shared" si="0"/>
        <v>否</v>
      </c>
      <c r="G66" s="298" t="str">
        <f t="shared" si="1"/>
        <v>项</v>
      </c>
    </row>
    <row r="67" s="291" customFormat="1" ht="18.75" spans="1:7">
      <c r="A67" s="317" t="s">
        <v>2627</v>
      </c>
      <c r="B67" s="318" t="s">
        <v>2628</v>
      </c>
      <c r="C67" s="316">
        <v>2029</v>
      </c>
      <c r="D67" s="316"/>
      <c r="E67" s="313">
        <f t="shared" si="2"/>
        <v>-1</v>
      </c>
      <c r="F67" s="314" t="str">
        <f t="shared" si="0"/>
        <v>是</v>
      </c>
      <c r="G67" s="298" t="str">
        <f t="shared" si="1"/>
        <v>项</v>
      </c>
    </row>
    <row r="68" s="291" customFormat="1" ht="18.75" spans="1:7">
      <c r="A68" s="310" t="s">
        <v>2629</v>
      </c>
      <c r="B68" s="321" t="s">
        <v>2630</v>
      </c>
      <c r="C68" s="323"/>
      <c r="D68" s="323">
        <f>SUM(D69:D71)</f>
        <v>0</v>
      </c>
      <c r="E68" s="324" t="str">
        <f t="shared" ref="E68:E131" si="3">IF(C68&gt;0,D68/C68-1,IF(C68&lt;0,-(D68/C68-1),""))</f>
        <v/>
      </c>
      <c r="F68" s="314" t="str">
        <f t="shared" ref="F68:F131" si="4">IF(LEN(A68)=3,"是",IF(B68&lt;&gt;"",IF(SUM(C68:D68)&lt;&gt;0,"是","否"),"是"))</f>
        <v>否</v>
      </c>
      <c r="G68" s="298" t="str">
        <f t="shared" ref="G68:G131" si="5">IF(LEN(A68)=3,"类",IF(LEN(A68)=5,"款","项"))</f>
        <v>款</v>
      </c>
    </row>
    <row r="69" s="291" customFormat="1" ht="18.75" spans="1:7">
      <c r="A69" s="317" t="s">
        <v>2631</v>
      </c>
      <c r="B69" s="318" t="s">
        <v>2632</v>
      </c>
      <c r="C69" s="316"/>
      <c r="D69" s="316"/>
      <c r="E69" s="313" t="str">
        <f t="shared" si="3"/>
        <v/>
      </c>
      <c r="F69" s="314" t="str">
        <f t="shared" si="4"/>
        <v>否</v>
      </c>
      <c r="G69" s="298" t="str">
        <f t="shared" si="5"/>
        <v>项</v>
      </c>
    </row>
    <row r="70" s="291" customFormat="1" ht="18.75" spans="1:7">
      <c r="A70" s="317" t="s">
        <v>2633</v>
      </c>
      <c r="B70" s="318" t="s">
        <v>2634</v>
      </c>
      <c r="C70" s="316"/>
      <c r="D70" s="316"/>
      <c r="E70" s="313" t="str">
        <f t="shared" si="3"/>
        <v/>
      </c>
      <c r="F70" s="314" t="str">
        <f t="shared" si="4"/>
        <v>否</v>
      </c>
      <c r="G70" s="298" t="str">
        <f t="shared" si="5"/>
        <v>项</v>
      </c>
    </row>
    <row r="71" s="291" customFormat="1" ht="18.75" spans="1:7">
      <c r="A71" s="317" t="s">
        <v>2635</v>
      </c>
      <c r="B71" s="318" t="s">
        <v>2636</v>
      </c>
      <c r="C71" s="316"/>
      <c r="D71" s="316"/>
      <c r="E71" s="313" t="str">
        <f t="shared" si="3"/>
        <v/>
      </c>
      <c r="F71" s="314" t="str">
        <f t="shared" si="4"/>
        <v>否</v>
      </c>
      <c r="G71" s="298" t="str">
        <f t="shared" si="5"/>
        <v>项</v>
      </c>
    </row>
    <row r="72" s="291" customFormat="1" ht="18.75" spans="1:7">
      <c r="A72" s="310" t="s">
        <v>2637</v>
      </c>
      <c r="B72" s="321" t="s">
        <v>2638</v>
      </c>
      <c r="C72" s="323"/>
      <c r="D72" s="323">
        <f>SUM(D73:D75)</f>
        <v>0</v>
      </c>
      <c r="E72" s="324" t="str">
        <f t="shared" si="3"/>
        <v/>
      </c>
      <c r="F72" s="314" t="str">
        <f t="shared" si="4"/>
        <v>否</v>
      </c>
      <c r="G72" s="298" t="str">
        <f t="shared" si="5"/>
        <v>款</v>
      </c>
    </row>
    <row r="73" s="291" customFormat="1" ht="18.75" spans="1:7">
      <c r="A73" s="317" t="s">
        <v>2639</v>
      </c>
      <c r="B73" s="318" t="s">
        <v>2583</v>
      </c>
      <c r="C73" s="316"/>
      <c r="D73" s="316"/>
      <c r="E73" s="313" t="str">
        <f t="shared" si="3"/>
        <v/>
      </c>
      <c r="F73" s="314" t="str">
        <f t="shared" si="4"/>
        <v>否</v>
      </c>
      <c r="G73" s="298" t="str">
        <f t="shared" si="5"/>
        <v>项</v>
      </c>
    </row>
    <row r="74" s="291" customFormat="1" ht="18.75" spans="1:7">
      <c r="A74" s="317" t="s">
        <v>2640</v>
      </c>
      <c r="B74" s="318" t="s">
        <v>2585</v>
      </c>
      <c r="C74" s="316"/>
      <c r="D74" s="316"/>
      <c r="E74" s="313" t="str">
        <f t="shared" si="3"/>
        <v/>
      </c>
      <c r="F74" s="314" t="str">
        <f t="shared" si="4"/>
        <v>否</v>
      </c>
      <c r="G74" s="298" t="str">
        <f t="shared" si="5"/>
        <v>项</v>
      </c>
    </row>
    <row r="75" s="291" customFormat="1" ht="18.75" spans="1:7">
      <c r="A75" s="317" t="s">
        <v>2641</v>
      </c>
      <c r="B75" s="318" t="s">
        <v>2642</v>
      </c>
      <c r="C75" s="316"/>
      <c r="D75" s="316"/>
      <c r="E75" s="313" t="str">
        <f t="shared" si="3"/>
        <v/>
      </c>
      <c r="F75" s="314" t="str">
        <f t="shared" si="4"/>
        <v>否</v>
      </c>
      <c r="G75" s="298" t="str">
        <f t="shared" si="5"/>
        <v>项</v>
      </c>
    </row>
    <row r="76" s="291" customFormat="1" ht="18.75" spans="1:7">
      <c r="A76" s="310" t="s">
        <v>2643</v>
      </c>
      <c r="B76" s="321" t="s">
        <v>2644</v>
      </c>
      <c r="C76" s="323"/>
      <c r="D76" s="323">
        <f>SUM(D77:D79)</f>
        <v>0</v>
      </c>
      <c r="E76" s="324" t="str">
        <f t="shared" si="3"/>
        <v/>
      </c>
      <c r="F76" s="314" t="str">
        <f t="shared" si="4"/>
        <v>否</v>
      </c>
      <c r="G76" s="298" t="str">
        <f t="shared" si="5"/>
        <v>款</v>
      </c>
    </row>
    <row r="77" s="291" customFormat="1" ht="18.75" spans="1:7">
      <c r="A77" s="317" t="s">
        <v>2645</v>
      </c>
      <c r="B77" s="318" t="s">
        <v>2583</v>
      </c>
      <c r="C77" s="316"/>
      <c r="D77" s="316"/>
      <c r="E77" s="313" t="str">
        <f t="shared" si="3"/>
        <v/>
      </c>
      <c r="F77" s="314" t="str">
        <f t="shared" si="4"/>
        <v>否</v>
      </c>
      <c r="G77" s="298" t="str">
        <f t="shared" si="5"/>
        <v>项</v>
      </c>
    </row>
    <row r="78" s="291" customFormat="1" ht="18.75" spans="1:7">
      <c r="A78" s="317" t="s">
        <v>2646</v>
      </c>
      <c r="B78" s="318" t="s">
        <v>2585</v>
      </c>
      <c r="C78" s="316"/>
      <c r="D78" s="316"/>
      <c r="E78" s="313" t="str">
        <f t="shared" si="3"/>
        <v/>
      </c>
      <c r="F78" s="314" t="str">
        <f t="shared" si="4"/>
        <v>否</v>
      </c>
      <c r="G78" s="298" t="str">
        <f t="shared" si="5"/>
        <v>项</v>
      </c>
    </row>
    <row r="79" s="291" customFormat="1" ht="37.5" spans="1:7">
      <c r="A79" s="317" t="s">
        <v>2647</v>
      </c>
      <c r="B79" s="318" t="s">
        <v>2648</v>
      </c>
      <c r="C79" s="316"/>
      <c r="D79" s="316"/>
      <c r="E79" s="313" t="str">
        <f t="shared" si="3"/>
        <v/>
      </c>
      <c r="F79" s="314" t="str">
        <f t="shared" si="4"/>
        <v>否</v>
      </c>
      <c r="G79" s="298" t="str">
        <f t="shared" si="5"/>
        <v>项</v>
      </c>
    </row>
    <row r="80" s="291" customFormat="1" ht="37.5" spans="1:7">
      <c r="A80" s="310" t="s">
        <v>2649</v>
      </c>
      <c r="B80" s="321" t="s">
        <v>2650</v>
      </c>
      <c r="C80" s="323"/>
      <c r="D80" s="323">
        <f>SUM(D81:D85)</f>
        <v>0</v>
      </c>
      <c r="E80" s="324" t="str">
        <f t="shared" si="3"/>
        <v/>
      </c>
      <c r="F80" s="314" t="str">
        <f t="shared" si="4"/>
        <v>否</v>
      </c>
      <c r="G80" s="298" t="str">
        <f t="shared" si="5"/>
        <v>款</v>
      </c>
    </row>
    <row r="81" s="291" customFormat="1" ht="18.75" spans="1:7">
      <c r="A81" s="317" t="s">
        <v>2651</v>
      </c>
      <c r="B81" s="318" t="s">
        <v>2620</v>
      </c>
      <c r="C81" s="316"/>
      <c r="D81" s="316"/>
      <c r="E81" s="313" t="str">
        <f t="shared" si="3"/>
        <v/>
      </c>
      <c r="F81" s="314" t="str">
        <f t="shared" si="4"/>
        <v>否</v>
      </c>
      <c r="G81" s="298" t="str">
        <f t="shared" si="5"/>
        <v>项</v>
      </c>
    </row>
    <row r="82" s="291" customFormat="1" ht="18.75" spans="1:7">
      <c r="A82" s="317" t="s">
        <v>2652</v>
      </c>
      <c r="B82" s="318" t="s">
        <v>2622</v>
      </c>
      <c r="C82" s="316"/>
      <c r="D82" s="316"/>
      <c r="E82" s="313" t="str">
        <f t="shared" si="3"/>
        <v/>
      </c>
      <c r="F82" s="314" t="str">
        <f t="shared" si="4"/>
        <v>否</v>
      </c>
      <c r="G82" s="298" t="str">
        <f t="shared" si="5"/>
        <v>项</v>
      </c>
    </row>
    <row r="83" s="291" customFormat="1" ht="18.75" spans="1:7">
      <c r="A83" s="317" t="s">
        <v>2653</v>
      </c>
      <c r="B83" s="318" t="s">
        <v>2624</v>
      </c>
      <c r="C83" s="316"/>
      <c r="D83" s="316"/>
      <c r="E83" s="313" t="str">
        <f t="shared" si="3"/>
        <v/>
      </c>
      <c r="F83" s="314" t="str">
        <f t="shared" si="4"/>
        <v>否</v>
      </c>
      <c r="G83" s="298" t="str">
        <f t="shared" si="5"/>
        <v>项</v>
      </c>
    </row>
    <row r="84" s="291" customFormat="1" ht="18.75" spans="1:7">
      <c r="A84" s="317" t="s">
        <v>2654</v>
      </c>
      <c r="B84" s="318" t="s">
        <v>2626</v>
      </c>
      <c r="C84" s="316"/>
      <c r="D84" s="316"/>
      <c r="E84" s="313" t="str">
        <f t="shared" si="3"/>
        <v/>
      </c>
      <c r="F84" s="314" t="str">
        <f t="shared" si="4"/>
        <v>否</v>
      </c>
      <c r="G84" s="298" t="str">
        <f t="shared" si="5"/>
        <v>项</v>
      </c>
    </row>
    <row r="85" s="291" customFormat="1" ht="37.5" spans="1:7">
      <c r="A85" s="317" t="s">
        <v>2655</v>
      </c>
      <c r="B85" s="318" t="s">
        <v>2656</v>
      </c>
      <c r="C85" s="316"/>
      <c r="D85" s="316"/>
      <c r="E85" s="313" t="str">
        <f t="shared" si="3"/>
        <v/>
      </c>
      <c r="F85" s="314" t="str">
        <f t="shared" si="4"/>
        <v>否</v>
      </c>
      <c r="G85" s="298" t="str">
        <f t="shared" si="5"/>
        <v>项</v>
      </c>
    </row>
    <row r="86" s="291" customFormat="1" ht="37.5" spans="1:7">
      <c r="A86" s="310" t="s">
        <v>2657</v>
      </c>
      <c r="B86" s="321" t="s">
        <v>2658</v>
      </c>
      <c r="C86" s="323"/>
      <c r="D86" s="323">
        <f>SUM(D87:D88)</f>
        <v>0</v>
      </c>
      <c r="E86" s="324" t="str">
        <f t="shared" si="3"/>
        <v/>
      </c>
      <c r="F86" s="314" t="str">
        <f t="shared" si="4"/>
        <v>否</v>
      </c>
      <c r="G86" s="298" t="str">
        <f t="shared" si="5"/>
        <v>款</v>
      </c>
    </row>
    <row r="87" s="291" customFormat="1" ht="18.75" spans="1:7">
      <c r="A87" s="317" t="s">
        <v>2659</v>
      </c>
      <c r="B87" s="318" t="s">
        <v>2632</v>
      </c>
      <c r="C87" s="316"/>
      <c r="D87" s="316"/>
      <c r="E87" s="313" t="str">
        <f t="shared" si="3"/>
        <v/>
      </c>
      <c r="F87" s="314" t="str">
        <f t="shared" si="4"/>
        <v>否</v>
      </c>
      <c r="G87" s="298" t="str">
        <f t="shared" si="5"/>
        <v>项</v>
      </c>
    </row>
    <row r="88" s="291" customFormat="1" ht="37.5" spans="1:7">
      <c r="A88" s="317" t="s">
        <v>2660</v>
      </c>
      <c r="B88" s="318" t="s">
        <v>2661</v>
      </c>
      <c r="C88" s="316"/>
      <c r="D88" s="316"/>
      <c r="E88" s="313" t="str">
        <f t="shared" si="3"/>
        <v/>
      </c>
      <c r="F88" s="314" t="str">
        <f t="shared" si="4"/>
        <v>否</v>
      </c>
      <c r="G88" s="298" t="str">
        <f t="shared" si="5"/>
        <v>项</v>
      </c>
    </row>
    <row r="89" s="291" customFormat="1" ht="37.5" spans="1:7">
      <c r="A89" s="310" t="s">
        <v>2662</v>
      </c>
      <c r="B89" s="321" t="s">
        <v>2663</v>
      </c>
      <c r="C89" s="323"/>
      <c r="D89" s="323">
        <f>SUM(D90:D97)</f>
        <v>0</v>
      </c>
      <c r="E89" s="324" t="str">
        <f t="shared" si="3"/>
        <v/>
      </c>
      <c r="F89" s="314" t="str">
        <f t="shared" si="4"/>
        <v>否</v>
      </c>
      <c r="G89" s="298" t="str">
        <f t="shared" si="5"/>
        <v>款</v>
      </c>
    </row>
    <row r="90" s="291" customFormat="1" ht="18.75" spans="1:7">
      <c r="A90" s="317" t="s">
        <v>2664</v>
      </c>
      <c r="B90" s="318" t="s">
        <v>2583</v>
      </c>
      <c r="C90" s="316"/>
      <c r="D90" s="316"/>
      <c r="E90" s="313" t="str">
        <f t="shared" si="3"/>
        <v/>
      </c>
      <c r="F90" s="314" t="str">
        <f t="shared" si="4"/>
        <v>否</v>
      </c>
      <c r="G90" s="298" t="str">
        <f t="shared" si="5"/>
        <v>项</v>
      </c>
    </row>
    <row r="91" s="291" customFormat="1" ht="18.75" spans="1:7">
      <c r="A91" s="317" t="s">
        <v>2665</v>
      </c>
      <c r="B91" s="318" t="s">
        <v>2585</v>
      </c>
      <c r="C91" s="316"/>
      <c r="D91" s="316"/>
      <c r="E91" s="313" t="str">
        <f t="shared" si="3"/>
        <v/>
      </c>
      <c r="F91" s="314" t="str">
        <f t="shared" si="4"/>
        <v>否</v>
      </c>
      <c r="G91" s="298" t="str">
        <f t="shared" si="5"/>
        <v>项</v>
      </c>
    </row>
    <row r="92" s="291" customFormat="1" ht="18.75" spans="1:7">
      <c r="A92" s="317" t="s">
        <v>2666</v>
      </c>
      <c r="B92" s="318" t="s">
        <v>2587</v>
      </c>
      <c r="C92" s="316"/>
      <c r="D92" s="316"/>
      <c r="E92" s="313" t="str">
        <f t="shared" si="3"/>
        <v/>
      </c>
      <c r="F92" s="314" t="str">
        <f t="shared" si="4"/>
        <v>否</v>
      </c>
      <c r="G92" s="298" t="str">
        <f t="shared" si="5"/>
        <v>项</v>
      </c>
    </row>
    <row r="93" s="291" customFormat="1" ht="18.75" spans="1:7">
      <c r="A93" s="317" t="s">
        <v>2667</v>
      </c>
      <c r="B93" s="318" t="s">
        <v>2589</v>
      </c>
      <c r="C93" s="316"/>
      <c r="D93" s="316"/>
      <c r="E93" s="313" t="str">
        <f t="shared" si="3"/>
        <v/>
      </c>
      <c r="F93" s="314" t="str">
        <f t="shared" si="4"/>
        <v>否</v>
      </c>
      <c r="G93" s="298" t="str">
        <f t="shared" si="5"/>
        <v>项</v>
      </c>
    </row>
    <row r="94" s="291" customFormat="1" ht="18.75" spans="1:7">
      <c r="A94" s="317" t="s">
        <v>2668</v>
      </c>
      <c r="B94" s="318" t="s">
        <v>2595</v>
      </c>
      <c r="C94" s="316"/>
      <c r="D94" s="316"/>
      <c r="E94" s="313" t="str">
        <f t="shared" si="3"/>
        <v/>
      </c>
      <c r="F94" s="314" t="str">
        <f t="shared" si="4"/>
        <v>否</v>
      </c>
      <c r="G94" s="298" t="str">
        <f t="shared" si="5"/>
        <v>项</v>
      </c>
    </row>
    <row r="95" s="291" customFormat="1" ht="18.75" spans="1:7">
      <c r="A95" s="317" t="s">
        <v>2669</v>
      </c>
      <c r="B95" s="318" t="s">
        <v>2599</v>
      </c>
      <c r="C95" s="316"/>
      <c r="D95" s="316"/>
      <c r="E95" s="313" t="str">
        <f t="shared" si="3"/>
        <v/>
      </c>
      <c r="F95" s="314" t="str">
        <f t="shared" si="4"/>
        <v>否</v>
      </c>
      <c r="G95" s="298" t="str">
        <f t="shared" si="5"/>
        <v>项</v>
      </c>
    </row>
    <row r="96" s="291" customFormat="1" ht="18.75" spans="1:7">
      <c r="A96" s="317" t="s">
        <v>2670</v>
      </c>
      <c r="B96" s="318" t="s">
        <v>2601</v>
      </c>
      <c r="C96" s="316"/>
      <c r="D96" s="316"/>
      <c r="E96" s="313" t="str">
        <f t="shared" si="3"/>
        <v/>
      </c>
      <c r="F96" s="314" t="str">
        <f t="shared" si="4"/>
        <v>否</v>
      </c>
      <c r="G96" s="298" t="str">
        <f t="shared" si="5"/>
        <v>项</v>
      </c>
    </row>
    <row r="97" s="291" customFormat="1" ht="37.5" spans="1:7">
      <c r="A97" s="317" t="s">
        <v>2671</v>
      </c>
      <c r="B97" s="318" t="s">
        <v>2672</v>
      </c>
      <c r="C97" s="316"/>
      <c r="D97" s="316"/>
      <c r="E97" s="313" t="str">
        <f t="shared" si="3"/>
        <v/>
      </c>
      <c r="F97" s="314" t="str">
        <f t="shared" si="4"/>
        <v>否</v>
      </c>
      <c r="G97" s="298" t="str">
        <f t="shared" si="5"/>
        <v>项</v>
      </c>
    </row>
    <row r="98" s="291" customFormat="1" ht="18.75" spans="1:7">
      <c r="A98" s="310" t="s">
        <v>91</v>
      </c>
      <c r="B98" s="311" t="s">
        <v>2673</v>
      </c>
      <c r="C98" s="312">
        <f>C99+C104+C109+C114+C117</f>
        <v>0</v>
      </c>
      <c r="D98" s="325"/>
      <c r="E98" s="326"/>
      <c r="F98" s="314" t="str">
        <f t="shared" si="4"/>
        <v>是</v>
      </c>
      <c r="G98" s="298" t="str">
        <f t="shared" si="5"/>
        <v>类</v>
      </c>
    </row>
    <row r="99" s="291" customFormat="1" ht="18.75" spans="1:7">
      <c r="A99" s="310" t="s">
        <v>2674</v>
      </c>
      <c r="B99" s="311" t="s">
        <v>2675</v>
      </c>
      <c r="C99" s="322">
        <f>C100+C101+C102+C103</f>
        <v>0</v>
      </c>
      <c r="D99" s="325"/>
      <c r="E99" s="326"/>
      <c r="F99" s="314" t="str">
        <f t="shared" si="4"/>
        <v>否</v>
      </c>
      <c r="G99" s="298" t="str">
        <f t="shared" si="5"/>
        <v>款</v>
      </c>
    </row>
    <row r="100" s="291" customFormat="1" ht="18.75" spans="1:7">
      <c r="A100" s="317" t="s">
        <v>2676</v>
      </c>
      <c r="B100" s="318" t="s">
        <v>2553</v>
      </c>
      <c r="C100" s="316"/>
      <c r="D100" s="316"/>
      <c r="E100" s="313" t="str">
        <f t="shared" si="3"/>
        <v/>
      </c>
      <c r="F100" s="314" t="str">
        <f t="shared" si="4"/>
        <v>否</v>
      </c>
      <c r="G100" s="298" t="str">
        <f t="shared" si="5"/>
        <v>项</v>
      </c>
    </row>
    <row r="101" s="291" customFormat="1" ht="18.75" spans="1:7">
      <c r="A101" s="317" t="s">
        <v>2677</v>
      </c>
      <c r="B101" s="318" t="s">
        <v>2678</v>
      </c>
      <c r="C101" s="316"/>
      <c r="D101" s="316"/>
      <c r="E101" s="313" t="str">
        <f t="shared" si="3"/>
        <v/>
      </c>
      <c r="F101" s="314" t="str">
        <f t="shared" si="4"/>
        <v>否</v>
      </c>
      <c r="G101" s="298" t="str">
        <f t="shared" si="5"/>
        <v>项</v>
      </c>
    </row>
    <row r="102" s="291" customFormat="1" ht="18.75" spans="1:7">
      <c r="A102" s="317" t="s">
        <v>2679</v>
      </c>
      <c r="B102" s="318" t="s">
        <v>2680</v>
      </c>
      <c r="C102" s="316"/>
      <c r="D102" s="316"/>
      <c r="E102" s="313" t="str">
        <f t="shared" si="3"/>
        <v/>
      </c>
      <c r="F102" s="314" t="str">
        <f t="shared" si="4"/>
        <v>否</v>
      </c>
      <c r="G102" s="298" t="str">
        <f t="shared" si="5"/>
        <v>项</v>
      </c>
    </row>
    <row r="103" s="291" customFormat="1" ht="18.75" spans="1:7">
      <c r="A103" s="317" t="s">
        <v>2681</v>
      </c>
      <c r="B103" s="315" t="s">
        <v>2682</v>
      </c>
      <c r="C103" s="316"/>
      <c r="D103" s="319"/>
      <c r="E103" s="320"/>
      <c r="F103" s="314" t="str">
        <f t="shared" si="4"/>
        <v>否</v>
      </c>
      <c r="G103" s="298" t="str">
        <f t="shared" si="5"/>
        <v>项</v>
      </c>
    </row>
    <row r="104" s="291" customFormat="1" ht="18.75" spans="1:7">
      <c r="A104" s="310" t="s">
        <v>2683</v>
      </c>
      <c r="B104" s="321" t="s">
        <v>2684</v>
      </c>
      <c r="C104" s="322">
        <f>C105+C106+C107+C108</f>
        <v>0</v>
      </c>
      <c r="D104" s="323">
        <f>SUM(D105:D108)</f>
        <v>0</v>
      </c>
      <c r="E104" s="324" t="str">
        <f t="shared" si="3"/>
        <v/>
      </c>
      <c r="F104" s="314" t="str">
        <f t="shared" si="4"/>
        <v>否</v>
      </c>
      <c r="G104" s="298" t="str">
        <f t="shared" si="5"/>
        <v>款</v>
      </c>
    </row>
    <row r="105" s="291" customFormat="1" ht="18.75" spans="1:7">
      <c r="A105" s="317" t="s">
        <v>2685</v>
      </c>
      <c r="B105" s="318" t="s">
        <v>2553</v>
      </c>
      <c r="C105" s="316"/>
      <c r="D105" s="316"/>
      <c r="E105" s="313" t="str">
        <f t="shared" si="3"/>
        <v/>
      </c>
      <c r="F105" s="314" t="str">
        <f t="shared" si="4"/>
        <v>否</v>
      </c>
      <c r="G105" s="298" t="str">
        <f t="shared" si="5"/>
        <v>项</v>
      </c>
    </row>
    <row r="106" s="291" customFormat="1" ht="18.75" spans="1:7">
      <c r="A106" s="317" t="s">
        <v>2686</v>
      </c>
      <c r="B106" s="318" t="s">
        <v>2678</v>
      </c>
      <c r="C106" s="316"/>
      <c r="D106" s="316"/>
      <c r="E106" s="313" t="str">
        <f t="shared" si="3"/>
        <v/>
      </c>
      <c r="F106" s="314" t="str">
        <f t="shared" si="4"/>
        <v>否</v>
      </c>
      <c r="G106" s="298" t="str">
        <f t="shared" si="5"/>
        <v>项</v>
      </c>
    </row>
    <row r="107" s="291" customFormat="1" ht="18.75" spans="1:7">
      <c r="A107" s="317" t="s">
        <v>2687</v>
      </c>
      <c r="B107" s="318" t="s">
        <v>2688</v>
      </c>
      <c r="C107" s="316"/>
      <c r="D107" s="316"/>
      <c r="E107" s="313" t="str">
        <f t="shared" si="3"/>
        <v/>
      </c>
      <c r="F107" s="314" t="str">
        <f t="shared" si="4"/>
        <v>否</v>
      </c>
      <c r="G107" s="298" t="str">
        <f t="shared" si="5"/>
        <v>项</v>
      </c>
    </row>
    <row r="108" s="291" customFormat="1" ht="18.75" spans="1:7">
      <c r="A108" s="317" t="s">
        <v>2689</v>
      </c>
      <c r="B108" s="318" t="s">
        <v>2690</v>
      </c>
      <c r="C108" s="316"/>
      <c r="D108" s="316"/>
      <c r="E108" s="313" t="str">
        <f t="shared" si="3"/>
        <v/>
      </c>
      <c r="F108" s="314" t="str">
        <f t="shared" si="4"/>
        <v>否</v>
      </c>
      <c r="G108" s="298" t="str">
        <f t="shared" si="5"/>
        <v>项</v>
      </c>
    </row>
    <row r="109" s="291" customFormat="1" ht="18.75" spans="1:7">
      <c r="A109" s="310" t="s">
        <v>2691</v>
      </c>
      <c r="B109" s="311" t="s">
        <v>2692</v>
      </c>
      <c r="C109" s="322">
        <f>C110+C111+C112+C113</f>
        <v>0</v>
      </c>
      <c r="D109" s="325"/>
      <c r="E109" s="326"/>
      <c r="F109" s="314" t="str">
        <f t="shared" si="4"/>
        <v>否</v>
      </c>
      <c r="G109" s="298" t="str">
        <f t="shared" si="5"/>
        <v>款</v>
      </c>
    </row>
    <row r="110" s="291" customFormat="1" ht="18.75" spans="1:7">
      <c r="A110" s="317" t="s">
        <v>2693</v>
      </c>
      <c r="B110" s="318" t="s">
        <v>2694</v>
      </c>
      <c r="C110" s="316"/>
      <c r="D110" s="316"/>
      <c r="E110" s="313" t="str">
        <f t="shared" si="3"/>
        <v/>
      </c>
      <c r="F110" s="314" t="str">
        <f t="shared" si="4"/>
        <v>否</v>
      </c>
      <c r="G110" s="298" t="str">
        <f t="shared" si="5"/>
        <v>项</v>
      </c>
    </row>
    <row r="111" s="291" customFormat="1" ht="18.75" spans="1:7">
      <c r="A111" s="317" t="s">
        <v>2695</v>
      </c>
      <c r="B111" s="318" t="s">
        <v>2696</v>
      </c>
      <c r="C111" s="316"/>
      <c r="D111" s="316"/>
      <c r="E111" s="313" t="str">
        <f t="shared" si="3"/>
        <v/>
      </c>
      <c r="F111" s="314" t="str">
        <f t="shared" si="4"/>
        <v>否</v>
      </c>
      <c r="G111" s="298" t="str">
        <f t="shared" si="5"/>
        <v>项</v>
      </c>
    </row>
    <row r="112" s="291" customFormat="1" ht="18.75" spans="1:7">
      <c r="A112" s="317" t="s">
        <v>2697</v>
      </c>
      <c r="B112" s="318" t="s">
        <v>2698</v>
      </c>
      <c r="C112" s="316"/>
      <c r="D112" s="316"/>
      <c r="E112" s="313" t="str">
        <f t="shared" si="3"/>
        <v/>
      </c>
      <c r="F112" s="314" t="str">
        <f t="shared" si="4"/>
        <v>否</v>
      </c>
      <c r="G112" s="298" t="str">
        <f t="shared" si="5"/>
        <v>项</v>
      </c>
    </row>
    <row r="113" s="291" customFormat="1" ht="18.75" spans="1:7">
      <c r="A113" s="317" t="s">
        <v>2699</v>
      </c>
      <c r="B113" s="315" t="s">
        <v>2700</v>
      </c>
      <c r="C113" s="316"/>
      <c r="D113" s="319"/>
      <c r="E113" s="320"/>
      <c r="F113" s="314" t="str">
        <f t="shared" si="4"/>
        <v>否</v>
      </c>
      <c r="G113" s="298" t="str">
        <f t="shared" si="5"/>
        <v>项</v>
      </c>
    </row>
    <row r="114" s="291" customFormat="1" ht="37.5" spans="1:7">
      <c r="A114" s="327">
        <v>21370</v>
      </c>
      <c r="B114" s="321" t="s">
        <v>2701</v>
      </c>
      <c r="C114" s="322">
        <f>C1185+C115+C116</f>
        <v>0</v>
      </c>
      <c r="D114" s="323">
        <f>SUM(D115:D116)</f>
        <v>0</v>
      </c>
      <c r="E114" s="324" t="str">
        <f t="shared" si="3"/>
        <v/>
      </c>
      <c r="F114" s="314" t="str">
        <f t="shared" si="4"/>
        <v>否</v>
      </c>
      <c r="G114" s="298" t="str">
        <f t="shared" si="5"/>
        <v>款</v>
      </c>
    </row>
    <row r="115" s="291" customFormat="1" ht="18.75" spans="1:7">
      <c r="A115" s="328">
        <v>2137001</v>
      </c>
      <c r="B115" s="318" t="s">
        <v>2553</v>
      </c>
      <c r="C115" s="316"/>
      <c r="D115" s="316"/>
      <c r="E115" s="313" t="str">
        <f t="shared" si="3"/>
        <v/>
      </c>
      <c r="F115" s="314" t="str">
        <f t="shared" si="4"/>
        <v>否</v>
      </c>
      <c r="G115" s="298" t="str">
        <f t="shared" si="5"/>
        <v>项</v>
      </c>
    </row>
    <row r="116" s="291" customFormat="1" ht="37.5" spans="1:7">
      <c r="A116" s="328">
        <v>2137099</v>
      </c>
      <c r="B116" s="318" t="s">
        <v>2702</v>
      </c>
      <c r="C116" s="316"/>
      <c r="D116" s="316"/>
      <c r="E116" s="313" t="str">
        <f t="shared" si="3"/>
        <v/>
      </c>
      <c r="F116" s="314" t="str">
        <f t="shared" si="4"/>
        <v>否</v>
      </c>
      <c r="G116" s="298" t="str">
        <f t="shared" si="5"/>
        <v>项</v>
      </c>
    </row>
    <row r="117" s="291" customFormat="1" ht="37.5" spans="1:7">
      <c r="A117" s="327">
        <v>21371</v>
      </c>
      <c r="B117" s="321" t="s">
        <v>2703</v>
      </c>
      <c r="C117" s="316">
        <f>C118+C119+C120+C121</f>
        <v>0</v>
      </c>
      <c r="D117" s="323">
        <f>SUM(D118:D121)</f>
        <v>0</v>
      </c>
      <c r="E117" s="324" t="str">
        <f t="shared" si="3"/>
        <v/>
      </c>
      <c r="F117" s="314" t="str">
        <f t="shared" si="4"/>
        <v>否</v>
      </c>
      <c r="G117" s="298" t="str">
        <f t="shared" si="5"/>
        <v>款</v>
      </c>
    </row>
    <row r="118" s="291" customFormat="1" ht="18.75" spans="1:7">
      <c r="A118" s="328">
        <v>2137101</v>
      </c>
      <c r="B118" s="318" t="s">
        <v>2694</v>
      </c>
      <c r="C118" s="316"/>
      <c r="D118" s="316"/>
      <c r="E118" s="313" t="str">
        <f t="shared" si="3"/>
        <v/>
      </c>
      <c r="F118" s="314" t="str">
        <f t="shared" si="4"/>
        <v>否</v>
      </c>
      <c r="G118" s="298" t="str">
        <f t="shared" si="5"/>
        <v>项</v>
      </c>
    </row>
    <row r="119" s="291" customFormat="1" ht="18.75" spans="1:7">
      <c r="A119" s="328">
        <v>2137102</v>
      </c>
      <c r="B119" s="318" t="s">
        <v>2704</v>
      </c>
      <c r="C119" s="316"/>
      <c r="D119" s="316"/>
      <c r="E119" s="313" t="str">
        <f t="shared" si="3"/>
        <v/>
      </c>
      <c r="F119" s="314" t="str">
        <f t="shared" si="4"/>
        <v>否</v>
      </c>
      <c r="G119" s="298" t="str">
        <f t="shared" si="5"/>
        <v>项</v>
      </c>
    </row>
    <row r="120" s="291" customFormat="1" ht="18.75" spans="1:7">
      <c r="A120" s="328">
        <v>2137103</v>
      </c>
      <c r="B120" s="318" t="s">
        <v>2698</v>
      </c>
      <c r="C120" s="316"/>
      <c r="D120" s="316"/>
      <c r="E120" s="313" t="str">
        <f t="shared" si="3"/>
        <v/>
      </c>
      <c r="F120" s="314" t="str">
        <f t="shared" si="4"/>
        <v>否</v>
      </c>
      <c r="G120" s="298" t="str">
        <f t="shared" si="5"/>
        <v>项</v>
      </c>
    </row>
    <row r="121" s="291" customFormat="1" ht="37.5" spans="1:7">
      <c r="A121" s="328">
        <v>2137199</v>
      </c>
      <c r="B121" s="318" t="s">
        <v>2705</v>
      </c>
      <c r="C121" s="316"/>
      <c r="D121" s="316"/>
      <c r="E121" s="313" t="str">
        <f t="shared" si="3"/>
        <v/>
      </c>
      <c r="F121" s="314" t="str">
        <f t="shared" si="4"/>
        <v>否</v>
      </c>
      <c r="G121" s="298" t="str">
        <f t="shared" si="5"/>
        <v>项</v>
      </c>
    </row>
    <row r="122" s="291" customFormat="1" ht="18.75" spans="1:7">
      <c r="A122" s="310" t="s">
        <v>93</v>
      </c>
      <c r="B122" s="311" t="s">
        <v>2706</v>
      </c>
      <c r="C122" s="312">
        <f>C123+C128+C133+C138+C147+C154+C163+C166+C169+C170</f>
        <v>51</v>
      </c>
      <c r="D122" s="312">
        <f>D123+D128+D133+D138+D147+D154+D163+D166+D169+D170</f>
        <v>10</v>
      </c>
      <c r="E122" s="313">
        <f t="shared" si="3"/>
        <v>-0.804</v>
      </c>
      <c r="F122" s="314" t="str">
        <f t="shared" si="4"/>
        <v>是</v>
      </c>
      <c r="G122" s="298" t="str">
        <f t="shared" si="5"/>
        <v>类</v>
      </c>
    </row>
    <row r="123" s="291" customFormat="1" ht="37.5" spans="1:7">
      <c r="A123" s="310" t="s">
        <v>2707</v>
      </c>
      <c r="B123" s="321" t="s">
        <v>2708</v>
      </c>
      <c r="C123" s="316">
        <f>SUM(C124:C127)</f>
        <v>0</v>
      </c>
      <c r="D123" s="323">
        <f>SUM(D124:D127)</f>
        <v>0</v>
      </c>
      <c r="E123" s="324" t="str">
        <f t="shared" si="3"/>
        <v/>
      </c>
      <c r="F123" s="314" t="str">
        <f t="shared" si="4"/>
        <v>否</v>
      </c>
      <c r="G123" s="298" t="str">
        <f t="shared" si="5"/>
        <v>款</v>
      </c>
    </row>
    <row r="124" s="291" customFormat="1" ht="18.75" spans="1:7">
      <c r="A124" s="317" t="s">
        <v>2709</v>
      </c>
      <c r="B124" s="318" t="s">
        <v>2710</v>
      </c>
      <c r="C124" s="316"/>
      <c r="D124" s="316"/>
      <c r="E124" s="313" t="str">
        <f t="shared" si="3"/>
        <v/>
      </c>
      <c r="F124" s="314" t="str">
        <f t="shared" si="4"/>
        <v>否</v>
      </c>
      <c r="G124" s="298" t="str">
        <f t="shared" si="5"/>
        <v>项</v>
      </c>
    </row>
    <row r="125" s="291" customFormat="1" ht="18.75" spans="1:7">
      <c r="A125" s="317" t="s">
        <v>2711</v>
      </c>
      <c r="B125" s="318" t="s">
        <v>2712</v>
      </c>
      <c r="C125" s="316"/>
      <c r="D125" s="316"/>
      <c r="E125" s="313" t="str">
        <f t="shared" si="3"/>
        <v/>
      </c>
      <c r="F125" s="314" t="str">
        <f t="shared" si="4"/>
        <v>否</v>
      </c>
      <c r="G125" s="298" t="str">
        <f t="shared" si="5"/>
        <v>项</v>
      </c>
    </row>
    <row r="126" s="291" customFormat="1" ht="18.75" spans="1:7">
      <c r="A126" s="317" t="s">
        <v>2713</v>
      </c>
      <c r="B126" s="318" t="s">
        <v>2714</v>
      </c>
      <c r="C126" s="316"/>
      <c r="D126" s="316"/>
      <c r="E126" s="313" t="str">
        <f t="shared" si="3"/>
        <v/>
      </c>
      <c r="F126" s="314" t="str">
        <f t="shared" si="4"/>
        <v>否</v>
      </c>
      <c r="G126" s="298" t="str">
        <f t="shared" si="5"/>
        <v>项</v>
      </c>
    </row>
    <row r="127" s="291" customFormat="1" ht="37.5" spans="1:7">
      <c r="A127" s="317" t="s">
        <v>2715</v>
      </c>
      <c r="B127" s="318" t="s">
        <v>2716</v>
      </c>
      <c r="C127" s="316"/>
      <c r="D127" s="316"/>
      <c r="E127" s="313" t="str">
        <f t="shared" si="3"/>
        <v/>
      </c>
      <c r="F127" s="314" t="str">
        <f t="shared" si="4"/>
        <v>否</v>
      </c>
      <c r="G127" s="298" t="str">
        <f t="shared" si="5"/>
        <v>项</v>
      </c>
    </row>
    <row r="128" s="291" customFormat="1" ht="18.75" spans="1:7">
      <c r="A128" s="310" t="s">
        <v>2717</v>
      </c>
      <c r="B128" s="311" t="s">
        <v>2718</v>
      </c>
      <c r="C128" s="316">
        <f>SUM(C129:C132)</f>
        <v>0</v>
      </c>
      <c r="D128" s="316">
        <f>SUM(D129:D132)</f>
        <v>0</v>
      </c>
      <c r="E128" s="326"/>
      <c r="F128" s="314" t="str">
        <f t="shared" si="4"/>
        <v>否</v>
      </c>
      <c r="G128" s="298" t="str">
        <f t="shared" si="5"/>
        <v>款</v>
      </c>
    </row>
    <row r="129" s="291" customFormat="1" ht="18.75" spans="1:7">
      <c r="A129" s="317" t="s">
        <v>2719</v>
      </c>
      <c r="B129" s="318" t="s">
        <v>2714</v>
      </c>
      <c r="C129" s="316"/>
      <c r="D129" s="316"/>
      <c r="E129" s="313" t="str">
        <f t="shared" si="3"/>
        <v/>
      </c>
      <c r="F129" s="314" t="str">
        <f t="shared" si="4"/>
        <v>否</v>
      </c>
      <c r="G129" s="298" t="str">
        <f t="shared" si="5"/>
        <v>项</v>
      </c>
    </row>
    <row r="130" s="291" customFormat="1" ht="18.75" spans="1:7">
      <c r="A130" s="317" t="s">
        <v>2720</v>
      </c>
      <c r="B130" s="318" t="s">
        <v>2721</v>
      </c>
      <c r="C130" s="316"/>
      <c r="D130" s="316"/>
      <c r="E130" s="313" t="str">
        <f t="shared" si="3"/>
        <v/>
      </c>
      <c r="F130" s="314" t="str">
        <f t="shared" si="4"/>
        <v>否</v>
      </c>
      <c r="G130" s="298" t="str">
        <f t="shared" si="5"/>
        <v>项</v>
      </c>
    </row>
    <row r="131" s="291" customFormat="1" ht="18.75" spans="1:7">
      <c r="A131" s="317" t="s">
        <v>2722</v>
      </c>
      <c r="B131" s="318" t="s">
        <v>2723</v>
      </c>
      <c r="C131" s="316"/>
      <c r="D131" s="316"/>
      <c r="E131" s="313" t="str">
        <f t="shared" si="3"/>
        <v/>
      </c>
      <c r="F131" s="314" t="str">
        <f t="shared" si="4"/>
        <v>否</v>
      </c>
      <c r="G131" s="298" t="str">
        <f t="shared" si="5"/>
        <v>项</v>
      </c>
    </row>
    <row r="132" s="291" customFormat="1" ht="18.75" spans="1:7">
      <c r="A132" s="317" t="s">
        <v>2724</v>
      </c>
      <c r="B132" s="315" t="s">
        <v>2725</v>
      </c>
      <c r="C132" s="316"/>
      <c r="D132" s="319"/>
      <c r="E132" s="320"/>
      <c r="F132" s="314" t="str">
        <f t="shared" ref="F132:F195" si="6">IF(LEN(A132)=3,"是",IF(B132&lt;&gt;"",IF(SUM(C132:D132)&lt;&gt;0,"是","否"),"是"))</f>
        <v>否</v>
      </c>
      <c r="G132" s="298" t="str">
        <f t="shared" ref="G132:G195" si="7">IF(LEN(A132)=3,"类",IF(LEN(A132)=5,"款","项"))</f>
        <v>项</v>
      </c>
    </row>
    <row r="133" s="291" customFormat="1" ht="18.75" spans="1:7">
      <c r="A133" s="310" t="s">
        <v>2726</v>
      </c>
      <c r="B133" s="311" t="s">
        <v>2727</v>
      </c>
      <c r="C133" s="322">
        <f>SUM(C134:C137)</f>
        <v>0</v>
      </c>
      <c r="D133" s="322">
        <f>SUM(D134:D137)</f>
        <v>0</v>
      </c>
      <c r="E133" s="326"/>
      <c r="F133" s="314" t="str">
        <f t="shared" si="6"/>
        <v>否</v>
      </c>
      <c r="G133" s="298" t="str">
        <f t="shared" si="7"/>
        <v>款</v>
      </c>
    </row>
    <row r="134" s="291" customFormat="1" ht="18.75" spans="1:7">
      <c r="A134" s="317" t="s">
        <v>2728</v>
      </c>
      <c r="B134" s="318" t="s">
        <v>2729</v>
      </c>
      <c r="C134" s="316"/>
      <c r="D134" s="316"/>
      <c r="E134" s="313" t="str">
        <f t="shared" ref="E132:E196" si="8">IF(C134&gt;0,D134/C134-1,IF(C134&lt;0,-(D134/C134-1),""))</f>
        <v/>
      </c>
      <c r="F134" s="314" t="str">
        <f t="shared" si="6"/>
        <v>否</v>
      </c>
      <c r="G134" s="298" t="str">
        <f t="shared" si="7"/>
        <v>项</v>
      </c>
    </row>
    <row r="135" s="291" customFormat="1" ht="18.75" spans="1:7">
      <c r="A135" s="317" t="s">
        <v>2730</v>
      </c>
      <c r="B135" s="315" t="s">
        <v>2731</v>
      </c>
      <c r="C135" s="316"/>
      <c r="D135" s="319"/>
      <c r="E135" s="320"/>
      <c r="F135" s="314" t="str">
        <f t="shared" si="6"/>
        <v>否</v>
      </c>
      <c r="G135" s="298" t="str">
        <f t="shared" si="7"/>
        <v>项</v>
      </c>
    </row>
    <row r="136" s="291" customFormat="1" ht="18.75" spans="1:7">
      <c r="A136" s="317" t="s">
        <v>2732</v>
      </c>
      <c r="B136" s="315" t="s">
        <v>2733</v>
      </c>
      <c r="C136" s="316"/>
      <c r="D136" s="319"/>
      <c r="E136" s="320"/>
      <c r="F136" s="314" t="str">
        <f t="shared" si="6"/>
        <v>否</v>
      </c>
      <c r="G136" s="298" t="str">
        <f t="shared" si="7"/>
        <v>项</v>
      </c>
    </row>
    <row r="137" s="291" customFormat="1" ht="18.75" spans="1:7">
      <c r="A137" s="317" t="s">
        <v>2734</v>
      </c>
      <c r="B137" s="318" t="s">
        <v>2735</v>
      </c>
      <c r="C137" s="316"/>
      <c r="D137" s="316"/>
      <c r="E137" s="313" t="str">
        <f t="shared" si="8"/>
        <v/>
      </c>
      <c r="F137" s="314" t="str">
        <f t="shared" si="6"/>
        <v>否</v>
      </c>
      <c r="G137" s="298" t="str">
        <f t="shared" si="7"/>
        <v>项</v>
      </c>
    </row>
    <row r="138" s="291" customFormat="1" ht="18.75" spans="1:7">
      <c r="A138" s="310" t="s">
        <v>2736</v>
      </c>
      <c r="B138" s="321" t="s">
        <v>2737</v>
      </c>
      <c r="C138" s="322">
        <f>SUM(C139:C146)</f>
        <v>0</v>
      </c>
      <c r="D138" s="322">
        <f>SUM(D139:D146)</f>
        <v>0</v>
      </c>
      <c r="E138" s="324" t="str">
        <f t="shared" si="8"/>
        <v/>
      </c>
      <c r="F138" s="314" t="str">
        <f t="shared" si="6"/>
        <v>否</v>
      </c>
      <c r="G138" s="298" t="str">
        <f t="shared" si="7"/>
        <v>款</v>
      </c>
    </row>
    <row r="139" s="291" customFormat="1" ht="18.75" spans="1:7">
      <c r="A139" s="317" t="s">
        <v>2738</v>
      </c>
      <c r="B139" s="318" t="s">
        <v>2739</v>
      </c>
      <c r="C139" s="316"/>
      <c r="D139" s="316"/>
      <c r="E139" s="313" t="str">
        <f t="shared" si="8"/>
        <v/>
      </c>
      <c r="F139" s="314" t="str">
        <f t="shared" si="6"/>
        <v>否</v>
      </c>
      <c r="G139" s="298" t="str">
        <f t="shared" si="7"/>
        <v>项</v>
      </c>
    </row>
    <row r="140" s="291" customFormat="1" ht="18.75" spans="1:7">
      <c r="A140" s="317" t="s">
        <v>2740</v>
      </c>
      <c r="B140" s="318" t="s">
        <v>2741</v>
      </c>
      <c r="C140" s="316"/>
      <c r="D140" s="316"/>
      <c r="E140" s="313" t="str">
        <f t="shared" si="8"/>
        <v/>
      </c>
      <c r="F140" s="314" t="str">
        <f t="shared" si="6"/>
        <v>否</v>
      </c>
      <c r="G140" s="298" t="str">
        <f t="shared" si="7"/>
        <v>项</v>
      </c>
    </row>
    <row r="141" s="291" customFormat="1" ht="18.75" spans="1:7">
      <c r="A141" s="317" t="s">
        <v>2742</v>
      </c>
      <c r="B141" s="318" t="s">
        <v>2743</v>
      </c>
      <c r="C141" s="316"/>
      <c r="D141" s="316"/>
      <c r="E141" s="313" t="str">
        <f t="shared" si="8"/>
        <v/>
      </c>
      <c r="F141" s="314" t="str">
        <f t="shared" si="6"/>
        <v>否</v>
      </c>
      <c r="G141" s="298" t="str">
        <f t="shared" si="7"/>
        <v>项</v>
      </c>
    </row>
    <row r="142" s="291" customFormat="1" ht="18.75" spans="1:7">
      <c r="A142" s="317" t="s">
        <v>2744</v>
      </c>
      <c r="B142" s="318" t="s">
        <v>2745</v>
      </c>
      <c r="C142" s="316"/>
      <c r="D142" s="316"/>
      <c r="E142" s="313" t="str">
        <f t="shared" si="8"/>
        <v/>
      </c>
      <c r="F142" s="314" t="str">
        <f t="shared" si="6"/>
        <v>否</v>
      </c>
      <c r="G142" s="298" t="str">
        <f t="shared" si="7"/>
        <v>项</v>
      </c>
    </row>
    <row r="143" s="291" customFormat="1" ht="18.75" spans="1:7">
      <c r="A143" s="317" t="s">
        <v>2746</v>
      </c>
      <c r="B143" s="318" t="s">
        <v>2747</v>
      </c>
      <c r="C143" s="316"/>
      <c r="D143" s="316"/>
      <c r="E143" s="313" t="str">
        <f t="shared" si="8"/>
        <v/>
      </c>
      <c r="F143" s="314" t="str">
        <f t="shared" si="6"/>
        <v>否</v>
      </c>
      <c r="G143" s="298" t="str">
        <f t="shared" si="7"/>
        <v>项</v>
      </c>
    </row>
    <row r="144" s="291" customFormat="1" ht="18.75" spans="1:7">
      <c r="A144" s="317" t="s">
        <v>2748</v>
      </c>
      <c r="B144" s="318" t="s">
        <v>2749</v>
      </c>
      <c r="C144" s="316"/>
      <c r="D144" s="316"/>
      <c r="E144" s="313" t="str">
        <f t="shared" si="8"/>
        <v/>
      </c>
      <c r="F144" s="314" t="str">
        <f t="shared" si="6"/>
        <v>否</v>
      </c>
      <c r="G144" s="298" t="str">
        <f t="shared" si="7"/>
        <v>项</v>
      </c>
    </row>
    <row r="145" s="291" customFormat="1" ht="18.75" spans="1:7">
      <c r="A145" s="317" t="s">
        <v>2750</v>
      </c>
      <c r="B145" s="318" t="s">
        <v>2751</v>
      </c>
      <c r="C145" s="316"/>
      <c r="D145" s="316"/>
      <c r="E145" s="313" t="str">
        <f t="shared" si="8"/>
        <v/>
      </c>
      <c r="F145" s="314" t="str">
        <f t="shared" si="6"/>
        <v>否</v>
      </c>
      <c r="G145" s="298" t="str">
        <f t="shared" si="7"/>
        <v>项</v>
      </c>
    </row>
    <row r="146" s="291" customFormat="1" ht="18.75" spans="1:7">
      <c r="A146" s="317" t="s">
        <v>2752</v>
      </c>
      <c r="B146" s="318" t="s">
        <v>2753</v>
      </c>
      <c r="C146" s="316"/>
      <c r="D146" s="316"/>
      <c r="E146" s="313" t="str">
        <f t="shared" si="8"/>
        <v/>
      </c>
      <c r="F146" s="314" t="str">
        <f t="shared" si="6"/>
        <v>否</v>
      </c>
      <c r="G146" s="298" t="str">
        <f t="shared" si="7"/>
        <v>项</v>
      </c>
    </row>
    <row r="147" s="291" customFormat="1" ht="18.75" spans="1:7">
      <c r="A147" s="310" t="s">
        <v>2754</v>
      </c>
      <c r="B147" s="321" t="s">
        <v>2755</v>
      </c>
      <c r="C147" s="316">
        <f>SUM(C148:C153)</f>
        <v>0</v>
      </c>
      <c r="D147" s="316">
        <f>SUM(D148:D153)</f>
        <v>0</v>
      </c>
      <c r="E147" s="324" t="str">
        <f t="shared" si="8"/>
        <v/>
      </c>
      <c r="F147" s="314" t="str">
        <f t="shared" si="6"/>
        <v>否</v>
      </c>
      <c r="G147" s="298" t="str">
        <f t="shared" si="7"/>
        <v>款</v>
      </c>
    </row>
    <row r="148" s="291" customFormat="1" ht="18.75" spans="1:7">
      <c r="A148" s="317" t="s">
        <v>2756</v>
      </c>
      <c r="B148" s="318" t="s">
        <v>2757</v>
      </c>
      <c r="C148" s="316"/>
      <c r="D148" s="316"/>
      <c r="E148" s="313" t="str">
        <f t="shared" si="8"/>
        <v/>
      </c>
      <c r="F148" s="314" t="str">
        <f t="shared" si="6"/>
        <v>否</v>
      </c>
      <c r="G148" s="298" t="str">
        <f t="shared" si="7"/>
        <v>项</v>
      </c>
    </row>
    <row r="149" s="291" customFormat="1" ht="18.75" spans="1:7">
      <c r="A149" s="317" t="s">
        <v>2758</v>
      </c>
      <c r="B149" s="318" t="s">
        <v>2759</v>
      </c>
      <c r="C149" s="316"/>
      <c r="D149" s="316"/>
      <c r="E149" s="313" t="str">
        <f t="shared" si="8"/>
        <v/>
      </c>
      <c r="F149" s="314" t="str">
        <f t="shared" si="6"/>
        <v>否</v>
      </c>
      <c r="G149" s="298" t="str">
        <f t="shared" si="7"/>
        <v>项</v>
      </c>
    </row>
    <row r="150" s="291" customFormat="1" ht="18.75" spans="1:7">
      <c r="A150" s="317" t="s">
        <v>2760</v>
      </c>
      <c r="B150" s="318" t="s">
        <v>2761</v>
      </c>
      <c r="C150" s="316"/>
      <c r="D150" s="316"/>
      <c r="E150" s="313" t="str">
        <f t="shared" si="8"/>
        <v/>
      </c>
      <c r="F150" s="314" t="str">
        <f t="shared" si="6"/>
        <v>否</v>
      </c>
      <c r="G150" s="298" t="str">
        <f t="shared" si="7"/>
        <v>项</v>
      </c>
    </row>
    <row r="151" s="291" customFormat="1" ht="18.75" spans="1:7">
      <c r="A151" s="317" t="s">
        <v>2762</v>
      </c>
      <c r="B151" s="318" t="s">
        <v>2763</v>
      </c>
      <c r="C151" s="316"/>
      <c r="D151" s="316"/>
      <c r="E151" s="313" t="str">
        <f t="shared" si="8"/>
        <v/>
      </c>
      <c r="F151" s="314" t="str">
        <f t="shared" si="6"/>
        <v>否</v>
      </c>
      <c r="G151" s="298" t="str">
        <f t="shared" si="7"/>
        <v>项</v>
      </c>
    </row>
    <row r="152" s="291" customFormat="1" ht="18.75" spans="1:7">
      <c r="A152" s="317" t="s">
        <v>2764</v>
      </c>
      <c r="B152" s="318" t="s">
        <v>2765</v>
      </c>
      <c r="C152" s="316"/>
      <c r="D152" s="316"/>
      <c r="E152" s="313" t="str">
        <f t="shared" si="8"/>
        <v/>
      </c>
      <c r="F152" s="314" t="str">
        <f t="shared" si="6"/>
        <v>否</v>
      </c>
      <c r="G152" s="298" t="str">
        <f t="shared" si="7"/>
        <v>项</v>
      </c>
    </row>
    <row r="153" s="291" customFormat="1" ht="18.75" spans="1:7">
      <c r="A153" s="317" t="s">
        <v>2766</v>
      </c>
      <c r="B153" s="318" t="s">
        <v>2767</v>
      </c>
      <c r="C153" s="316"/>
      <c r="D153" s="316"/>
      <c r="E153" s="313" t="str">
        <f t="shared" si="8"/>
        <v/>
      </c>
      <c r="F153" s="314" t="str">
        <f t="shared" si="6"/>
        <v>否</v>
      </c>
      <c r="G153" s="298" t="str">
        <f t="shared" si="7"/>
        <v>项</v>
      </c>
    </row>
    <row r="154" s="291" customFormat="1" ht="18.75" spans="1:7">
      <c r="A154" s="310" t="s">
        <v>2768</v>
      </c>
      <c r="B154" s="311" t="s">
        <v>2769</v>
      </c>
      <c r="C154" s="322">
        <f>SUM(C155:C162)</f>
        <v>51</v>
      </c>
      <c r="D154" s="322">
        <f>SUM(D155:D162)</f>
        <v>10</v>
      </c>
      <c r="E154" s="313">
        <f t="shared" si="8"/>
        <v>-0.804</v>
      </c>
      <c r="F154" s="314" t="str">
        <f t="shared" si="6"/>
        <v>是</v>
      </c>
      <c r="G154" s="298" t="str">
        <f t="shared" si="7"/>
        <v>款</v>
      </c>
    </row>
    <row r="155" s="291" customFormat="1" ht="18.75" spans="1:7">
      <c r="A155" s="317" t="s">
        <v>2770</v>
      </c>
      <c r="B155" s="315" t="s">
        <v>2771</v>
      </c>
      <c r="C155" s="316"/>
      <c r="D155" s="319"/>
      <c r="E155" s="320"/>
      <c r="F155" s="314" t="str">
        <f t="shared" si="6"/>
        <v>否</v>
      </c>
      <c r="G155" s="298" t="str">
        <f t="shared" si="7"/>
        <v>项</v>
      </c>
    </row>
    <row r="156" s="291" customFormat="1" ht="18.75" spans="1:7">
      <c r="A156" s="317" t="s">
        <v>2772</v>
      </c>
      <c r="B156" s="318" t="s">
        <v>2773</v>
      </c>
      <c r="C156" s="316"/>
      <c r="D156" s="316"/>
      <c r="E156" s="313" t="str">
        <f t="shared" si="8"/>
        <v/>
      </c>
      <c r="F156" s="314" t="str">
        <f t="shared" si="6"/>
        <v>否</v>
      </c>
      <c r="G156" s="298" t="str">
        <f t="shared" si="7"/>
        <v>项</v>
      </c>
    </row>
    <row r="157" s="291" customFormat="1" ht="18.75" spans="1:7">
      <c r="A157" s="317" t="s">
        <v>2774</v>
      </c>
      <c r="B157" s="315" t="s">
        <v>2775</v>
      </c>
      <c r="C157" s="316">
        <v>51</v>
      </c>
      <c r="D157" s="319"/>
      <c r="E157" s="313">
        <f t="shared" si="8"/>
        <v>-1</v>
      </c>
      <c r="F157" s="314" t="str">
        <f t="shared" si="6"/>
        <v>是</v>
      </c>
      <c r="G157" s="298" t="str">
        <f t="shared" si="7"/>
        <v>项</v>
      </c>
    </row>
    <row r="158" s="291" customFormat="1" ht="18.75" spans="1:7">
      <c r="A158" s="317" t="s">
        <v>2776</v>
      </c>
      <c r="B158" s="315" t="s">
        <v>2777</v>
      </c>
      <c r="C158" s="316"/>
      <c r="D158" s="319"/>
      <c r="E158" s="320"/>
      <c r="F158" s="314" t="str">
        <f t="shared" si="6"/>
        <v>否</v>
      </c>
      <c r="G158" s="298" t="str">
        <f t="shared" si="7"/>
        <v>项</v>
      </c>
    </row>
    <row r="159" s="291" customFormat="1" ht="18.75" spans="1:7">
      <c r="A159" s="317" t="s">
        <v>2778</v>
      </c>
      <c r="B159" s="318" t="s">
        <v>2779</v>
      </c>
      <c r="C159" s="316"/>
      <c r="D159" s="316"/>
      <c r="E159" s="313" t="str">
        <f t="shared" si="8"/>
        <v/>
      </c>
      <c r="F159" s="314" t="str">
        <f t="shared" si="6"/>
        <v>否</v>
      </c>
      <c r="G159" s="298" t="str">
        <f t="shared" si="7"/>
        <v>项</v>
      </c>
    </row>
    <row r="160" s="291" customFormat="1" ht="18.75" spans="1:7">
      <c r="A160" s="317" t="s">
        <v>2991</v>
      </c>
      <c r="B160" s="318" t="s">
        <v>2780</v>
      </c>
      <c r="C160" s="316"/>
      <c r="D160" s="316">
        <v>10</v>
      </c>
      <c r="E160" s="313" t="str">
        <f t="shared" si="8"/>
        <v/>
      </c>
      <c r="F160" s="314" t="str">
        <f t="shared" si="6"/>
        <v>是</v>
      </c>
      <c r="G160" s="298" t="str">
        <f t="shared" si="7"/>
        <v>项</v>
      </c>
    </row>
    <row r="161" s="291" customFormat="1" ht="18.75" spans="1:7">
      <c r="A161" s="317" t="s">
        <v>2781</v>
      </c>
      <c r="B161" s="318" t="s">
        <v>2782</v>
      </c>
      <c r="C161" s="316"/>
      <c r="D161" s="316"/>
      <c r="E161" s="313" t="str">
        <f t="shared" si="8"/>
        <v/>
      </c>
      <c r="F161" s="314" t="str">
        <f t="shared" si="6"/>
        <v>否</v>
      </c>
      <c r="G161" s="298" t="str">
        <f t="shared" si="7"/>
        <v>项</v>
      </c>
    </row>
    <row r="162" s="291" customFormat="1" ht="18.75" spans="1:7">
      <c r="A162" s="317" t="s">
        <v>2783</v>
      </c>
      <c r="B162" s="318" t="s">
        <v>2784</v>
      </c>
      <c r="C162" s="316"/>
      <c r="D162" s="316"/>
      <c r="E162" s="313" t="str">
        <f t="shared" si="8"/>
        <v/>
      </c>
      <c r="F162" s="314" t="str">
        <f t="shared" si="6"/>
        <v>否</v>
      </c>
      <c r="G162" s="298" t="str">
        <f t="shared" si="7"/>
        <v>项</v>
      </c>
    </row>
    <row r="163" s="291" customFormat="1" ht="37.5" spans="1:7">
      <c r="A163" s="310" t="s">
        <v>2785</v>
      </c>
      <c r="B163" s="321" t="s">
        <v>2786</v>
      </c>
      <c r="C163" s="316">
        <f>C164</f>
        <v>0</v>
      </c>
      <c r="D163" s="323">
        <f>SUM(D164:D165)</f>
        <v>0</v>
      </c>
      <c r="E163" s="324" t="str">
        <f t="shared" si="8"/>
        <v/>
      </c>
      <c r="F163" s="314" t="str">
        <f t="shared" si="6"/>
        <v>否</v>
      </c>
      <c r="G163" s="298" t="str">
        <f t="shared" si="7"/>
        <v>款</v>
      </c>
    </row>
    <row r="164" s="291" customFormat="1" ht="18.75" spans="1:7">
      <c r="A164" s="317" t="s">
        <v>2787</v>
      </c>
      <c r="B164" s="318" t="s">
        <v>2710</v>
      </c>
      <c r="C164" s="316"/>
      <c r="D164" s="316"/>
      <c r="E164" s="313" t="str">
        <f t="shared" si="8"/>
        <v/>
      </c>
      <c r="F164" s="314" t="str">
        <f t="shared" si="6"/>
        <v>否</v>
      </c>
      <c r="G164" s="298" t="str">
        <f t="shared" si="7"/>
        <v>项</v>
      </c>
    </row>
    <row r="165" s="291" customFormat="1" ht="37.5" spans="1:7">
      <c r="A165" s="317" t="s">
        <v>2788</v>
      </c>
      <c r="B165" s="318" t="s">
        <v>2789</v>
      </c>
      <c r="C165" s="316"/>
      <c r="D165" s="316"/>
      <c r="E165" s="313" t="str">
        <f t="shared" si="8"/>
        <v/>
      </c>
      <c r="F165" s="314" t="str">
        <f t="shared" si="6"/>
        <v>否</v>
      </c>
      <c r="G165" s="298" t="str">
        <f t="shared" si="7"/>
        <v>项</v>
      </c>
    </row>
    <row r="166" s="291" customFormat="1" ht="18.75" spans="1:7">
      <c r="A166" s="310" t="s">
        <v>2790</v>
      </c>
      <c r="B166" s="321" t="s">
        <v>2791</v>
      </c>
      <c r="C166" s="322"/>
      <c r="D166" s="323">
        <f>SUM(D167:D168)</f>
        <v>0</v>
      </c>
      <c r="E166" s="324" t="str">
        <f t="shared" si="8"/>
        <v/>
      </c>
      <c r="F166" s="314" t="str">
        <f t="shared" si="6"/>
        <v>否</v>
      </c>
      <c r="G166" s="298" t="str">
        <f t="shared" si="7"/>
        <v>款</v>
      </c>
    </row>
    <row r="167" s="291" customFormat="1" ht="18.75" spans="1:7">
      <c r="A167" s="317" t="s">
        <v>2792</v>
      </c>
      <c r="B167" s="318" t="s">
        <v>2710</v>
      </c>
      <c r="C167" s="316"/>
      <c r="D167" s="316"/>
      <c r="E167" s="313" t="str">
        <f t="shared" si="8"/>
        <v/>
      </c>
      <c r="F167" s="314" t="str">
        <f t="shared" si="6"/>
        <v>否</v>
      </c>
      <c r="G167" s="298" t="str">
        <f t="shared" si="7"/>
        <v>项</v>
      </c>
    </row>
    <row r="168" s="291" customFormat="1" ht="37.5" spans="1:7">
      <c r="A168" s="317" t="s">
        <v>2793</v>
      </c>
      <c r="B168" s="318" t="s">
        <v>2794</v>
      </c>
      <c r="C168" s="316"/>
      <c r="D168" s="316"/>
      <c r="E168" s="313" t="str">
        <f t="shared" si="8"/>
        <v/>
      </c>
      <c r="F168" s="314" t="str">
        <f t="shared" si="6"/>
        <v>否</v>
      </c>
      <c r="G168" s="298" t="str">
        <f t="shared" si="7"/>
        <v>项</v>
      </c>
    </row>
    <row r="169" s="291" customFormat="1" ht="37.5" spans="1:7">
      <c r="A169" s="310" t="s">
        <v>2795</v>
      </c>
      <c r="B169" s="321" t="s">
        <v>2796</v>
      </c>
      <c r="C169" s="316"/>
      <c r="D169" s="323"/>
      <c r="E169" s="324" t="str">
        <f t="shared" si="8"/>
        <v/>
      </c>
      <c r="F169" s="314" t="str">
        <f t="shared" si="6"/>
        <v>否</v>
      </c>
      <c r="G169" s="298" t="str">
        <f t="shared" si="7"/>
        <v>款</v>
      </c>
    </row>
    <row r="170" s="291" customFormat="1" ht="37.5" spans="1:7">
      <c r="A170" s="310" t="s">
        <v>2797</v>
      </c>
      <c r="B170" s="321" t="s">
        <v>2798</v>
      </c>
      <c r="C170" s="316"/>
      <c r="D170" s="323">
        <f>SUM(D171:D173)</f>
        <v>0</v>
      </c>
      <c r="E170" s="324" t="str">
        <f t="shared" si="8"/>
        <v/>
      </c>
      <c r="F170" s="314" t="str">
        <f t="shared" si="6"/>
        <v>否</v>
      </c>
      <c r="G170" s="298" t="str">
        <f t="shared" si="7"/>
        <v>款</v>
      </c>
    </row>
    <row r="171" s="291" customFormat="1" ht="18.75" spans="1:7">
      <c r="A171" s="317" t="s">
        <v>2799</v>
      </c>
      <c r="B171" s="318" t="s">
        <v>2729</v>
      </c>
      <c r="C171" s="316"/>
      <c r="D171" s="316"/>
      <c r="E171" s="313" t="str">
        <f t="shared" si="8"/>
        <v/>
      </c>
      <c r="F171" s="314" t="str">
        <f t="shared" si="6"/>
        <v>否</v>
      </c>
      <c r="G171" s="298" t="str">
        <f t="shared" si="7"/>
        <v>项</v>
      </c>
    </row>
    <row r="172" s="291" customFormat="1" ht="18.75" spans="1:7">
      <c r="A172" s="317" t="s">
        <v>2800</v>
      </c>
      <c r="B172" s="318" t="s">
        <v>2733</v>
      </c>
      <c r="C172" s="316"/>
      <c r="D172" s="316"/>
      <c r="E172" s="313" t="str">
        <f t="shared" si="8"/>
        <v/>
      </c>
      <c r="F172" s="314" t="str">
        <f t="shared" si="6"/>
        <v>否</v>
      </c>
      <c r="G172" s="298" t="str">
        <f t="shared" si="7"/>
        <v>项</v>
      </c>
    </row>
    <row r="173" s="291" customFormat="1" ht="37.5" spans="1:7">
      <c r="A173" s="317" t="s">
        <v>2801</v>
      </c>
      <c r="B173" s="318" t="s">
        <v>2802</v>
      </c>
      <c r="C173" s="316"/>
      <c r="D173" s="316"/>
      <c r="E173" s="313" t="str">
        <f t="shared" si="8"/>
        <v/>
      </c>
      <c r="F173" s="314" t="str">
        <f t="shared" si="6"/>
        <v>否</v>
      </c>
      <c r="G173" s="298" t="str">
        <f t="shared" si="7"/>
        <v>项</v>
      </c>
    </row>
    <row r="174" s="291" customFormat="1" ht="18.75" spans="1:7">
      <c r="A174" s="310" t="s">
        <v>95</v>
      </c>
      <c r="B174" s="311" t="s">
        <v>2803</v>
      </c>
      <c r="C174" s="312">
        <f>C175</f>
        <v>0</v>
      </c>
      <c r="D174" s="325"/>
      <c r="E174" s="326"/>
      <c r="F174" s="314" t="str">
        <f t="shared" si="6"/>
        <v>是</v>
      </c>
      <c r="G174" s="298" t="str">
        <f t="shared" si="7"/>
        <v>类</v>
      </c>
    </row>
    <row r="175" s="291" customFormat="1" ht="18.75" spans="1:7">
      <c r="A175" s="310" t="s">
        <v>2804</v>
      </c>
      <c r="B175" s="311" t="s">
        <v>2805</v>
      </c>
      <c r="C175" s="322">
        <f>C176+C177</f>
        <v>0</v>
      </c>
      <c r="D175" s="325"/>
      <c r="E175" s="326"/>
      <c r="F175" s="314" t="str">
        <f t="shared" si="6"/>
        <v>否</v>
      </c>
      <c r="G175" s="298" t="str">
        <f t="shared" si="7"/>
        <v>款</v>
      </c>
    </row>
    <row r="176" s="291" customFormat="1" ht="18.75" spans="1:7">
      <c r="A176" s="317" t="s">
        <v>2806</v>
      </c>
      <c r="B176" s="315" t="s">
        <v>2807</v>
      </c>
      <c r="C176" s="316"/>
      <c r="D176" s="319"/>
      <c r="E176" s="320"/>
      <c r="F176" s="314" t="str">
        <f t="shared" si="6"/>
        <v>否</v>
      </c>
      <c r="G176" s="298" t="str">
        <f t="shared" si="7"/>
        <v>项</v>
      </c>
    </row>
    <row r="177" s="291" customFormat="1" ht="18.75" spans="1:7">
      <c r="A177" s="317" t="s">
        <v>2808</v>
      </c>
      <c r="B177" s="318" t="s">
        <v>2809</v>
      </c>
      <c r="C177" s="316"/>
      <c r="D177" s="316"/>
      <c r="E177" s="313" t="str">
        <f t="shared" si="8"/>
        <v/>
      </c>
      <c r="F177" s="314" t="str">
        <f t="shared" si="6"/>
        <v>否</v>
      </c>
      <c r="G177" s="298" t="str">
        <f t="shared" si="7"/>
        <v>项</v>
      </c>
    </row>
    <row r="178" s="291" customFormat="1" ht="18.75" spans="1:7">
      <c r="A178" s="310" t="s">
        <v>117</v>
      </c>
      <c r="B178" s="311" t="s">
        <v>2810</v>
      </c>
      <c r="C178" s="312">
        <f>C179+C183+C192</f>
        <v>1803</v>
      </c>
      <c r="D178" s="312">
        <f>D179+D183+D192</f>
        <v>2886</v>
      </c>
      <c r="E178" s="313">
        <f t="shared" si="8"/>
        <v>0.601</v>
      </c>
      <c r="F178" s="314" t="str">
        <f t="shared" si="6"/>
        <v>是</v>
      </c>
      <c r="G178" s="298" t="str">
        <f t="shared" si="7"/>
        <v>类</v>
      </c>
    </row>
    <row r="179" s="291" customFormat="1" ht="37.5" spans="1:7">
      <c r="A179" s="310" t="s">
        <v>2811</v>
      </c>
      <c r="B179" s="311" t="s">
        <v>2812</v>
      </c>
      <c r="C179" s="322">
        <f>C180+C181+C182</f>
        <v>0</v>
      </c>
      <c r="D179" s="325"/>
      <c r="E179" s="326"/>
      <c r="F179" s="314" t="str">
        <f t="shared" si="6"/>
        <v>否</v>
      </c>
      <c r="G179" s="298" t="str">
        <f t="shared" si="7"/>
        <v>款</v>
      </c>
    </row>
    <row r="180" s="291" customFormat="1" ht="18.75" spans="1:7">
      <c r="A180" s="317" t="s">
        <v>2813</v>
      </c>
      <c r="B180" s="315" t="s">
        <v>2814</v>
      </c>
      <c r="C180" s="316"/>
      <c r="D180" s="319"/>
      <c r="E180" s="320"/>
      <c r="F180" s="314" t="str">
        <f t="shared" si="6"/>
        <v>否</v>
      </c>
      <c r="G180" s="298" t="str">
        <f t="shared" si="7"/>
        <v>项</v>
      </c>
    </row>
    <row r="181" s="291" customFormat="1" ht="37.5" spans="1:7">
      <c r="A181" s="317" t="s">
        <v>2815</v>
      </c>
      <c r="B181" s="315" t="s">
        <v>2816</v>
      </c>
      <c r="C181" s="316"/>
      <c r="D181" s="319"/>
      <c r="E181" s="320"/>
      <c r="F181" s="314" t="str">
        <f t="shared" si="6"/>
        <v>否</v>
      </c>
      <c r="G181" s="298" t="str">
        <f t="shared" si="7"/>
        <v>项</v>
      </c>
    </row>
    <row r="182" s="291" customFormat="1" ht="18.75" spans="1:7">
      <c r="A182" s="317" t="s">
        <v>2817</v>
      </c>
      <c r="B182" s="318" t="s">
        <v>2818</v>
      </c>
      <c r="C182" s="316"/>
      <c r="D182" s="316"/>
      <c r="E182" s="313" t="str">
        <f t="shared" si="8"/>
        <v/>
      </c>
      <c r="F182" s="314" t="str">
        <f t="shared" si="6"/>
        <v>否</v>
      </c>
      <c r="G182" s="298" t="str">
        <f t="shared" si="7"/>
        <v>项</v>
      </c>
    </row>
    <row r="183" s="291" customFormat="1" ht="18.75" spans="1:7">
      <c r="A183" s="310" t="s">
        <v>2819</v>
      </c>
      <c r="B183" s="311" t="s">
        <v>2820</v>
      </c>
      <c r="C183" s="322">
        <f>SUM(C184:C191)</f>
        <v>0</v>
      </c>
      <c r="D183" s="325"/>
      <c r="E183" s="326"/>
      <c r="F183" s="314" t="str">
        <f t="shared" si="6"/>
        <v>否</v>
      </c>
      <c r="G183" s="298" t="str">
        <f t="shared" si="7"/>
        <v>款</v>
      </c>
    </row>
    <row r="184" s="291" customFormat="1" ht="18.75" spans="1:7">
      <c r="A184" s="317" t="s">
        <v>2821</v>
      </c>
      <c r="B184" s="318" t="s">
        <v>2822</v>
      </c>
      <c r="C184" s="316"/>
      <c r="D184" s="316"/>
      <c r="E184" s="313" t="str">
        <f t="shared" si="8"/>
        <v/>
      </c>
      <c r="F184" s="314" t="str">
        <f t="shared" si="6"/>
        <v>否</v>
      </c>
      <c r="G184" s="298" t="str">
        <f t="shared" si="7"/>
        <v>项</v>
      </c>
    </row>
    <row r="185" s="291" customFormat="1" ht="18.75" spans="1:7">
      <c r="A185" s="317" t="s">
        <v>2823</v>
      </c>
      <c r="B185" s="318" t="s">
        <v>2824</v>
      </c>
      <c r="C185" s="316"/>
      <c r="D185" s="316"/>
      <c r="E185" s="313" t="str">
        <f t="shared" si="8"/>
        <v/>
      </c>
      <c r="F185" s="314" t="str">
        <f t="shared" si="6"/>
        <v>否</v>
      </c>
      <c r="G185" s="298" t="str">
        <f t="shared" si="7"/>
        <v>项</v>
      </c>
    </row>
    <row r="186" s="291" customFormat="1" ht="18.75" spans="1:7">
      <c r="A186" s="317" t="s">
        <v>2825</v>
      </c>
      <c r="B186" s="315" t="s">
        <v>2826</v>
      </c>
      <c r="C186" s="316"/>
      <c r="D186" s="319"/>
      <c r="E186" s="320"/>
      <c r="F186" s="314" t="str">
        <f t="shared" si="6"/>
        <v>否</v>
      </c>
      <c r="G186" s="298" t="str">
        <f t="shared" si="7"/>
        <v>项</v>
      </c>
    </row>
    <row r="187" s="291" customFormat="1" ht="18.75" spans="1:7">
      <c r="A187" s="317" t="s">
        <v>2827</v>
      </c>
      <c r="B187" s="315" t="s">
        <v>2828</v>
      </c>
      <c r="C187" s="316"/>
      <c r="D187" s="319"/>
      <c r="E187" s="320"/>
      <c r="F187" s="314" t="str">
        <f t="shared" si="6"/>
        <v>否</v>
      </c>
      <c r="G187" s="298" t="str">
        <f t="shared" si="7"/>
        <v>项</v>
      </c>
    </row>
    <row r="188" s="291" customFormat="1" ht="18.75" spans="1:7">
      <c r="A188" s="317" t="s">
        <v>2829</v>
      </c>
      <c r="B188" s="318" t="s">
        <v>2830</v>
      </c>
      <c r="C188" s="316"/>
      <c r="D188" s="316"/>
      <c r="E188" s="313" t="str">
        <f t="shared" si="8"/>
        <v/>
      </c>
      <c r="F188" s="314" t="str">
        <f t="shared" si="6"/>
        <v>否</v>
      </c>
      <c r="G188" s="298" t="str">
        <f t="shared" si="7"/>
        <v>项</v>
      </c>
    </row>
    <row r="189" s="291" customFormat="1" ht="18.75" spans="1:7">
      <c r="A189" s="317" t="s">
        <v>2831</v>
      </c>
      <c r="B189" s="318" t="s">
        <v>2832</v>
      </c>
      <c r="C189" s="316"/>
      <c r="D189" s="316"/>
      <c r="E189" s="313" t="str">
        <f t="shared" si="8"/>
        <v/>
      </c>
      <c r="F189" s="314" t="str">
        <f t="shared" si="6"/>
        <v>否</v>
      </c>
      <c r="G189" s="298" t="str">
        <f t="shared" si="7"/>
        <v>项</v>
      </c>
    </row>
    <row r="190" s="291" customFormat="1" ht="18.75" spans="1:7">
      <c r="A190" s="317" t="s">
        <v>2833</v>
      </c>
      <c r="B190" s="315" t="s">
        <v>2834</v>
      </c>
      <c r="C190" s="316"/>
      <c r="D190" s="319"/>
      <c r="E190" s="320"/>
      <c r="F190" s="314" t="str">
        <f t="shared" si="6"/>
        <v>否</v>
      </c>
      <c r="G190" s="298" t="str">
        <f t="shared" si="7"/>
        <v>项</v>
      </c>
    </row>
    <row r="191" s="291" customFormat="1" ht="37.5" spans="1:7">
      <c r="A191" s="317" t="s">
        <v>2835</v>
      </c>
      <c r="B191" s="318" t="s">
        <v>2836</v>
      </c>
      <c r="C191" s="316"/>
      <c r="D191" s="316"/>
      <c r="E191" s="313" t="str">
        <f t="shared" si="8"/>
        <v/>
      </c>
      <c r="F191" s="314" t="str">
        <f t="shared" si="6"/>
        <v>否</v>
      </c>
      <c r="G191" s="298" t="str">
        <f t="shared" si="7"/>
        <v>项</v>
      </c>
    </row>
    <row r="192" s="291" customFormat="1" ht="18.75" spans="1:7">
      <c r="A192" s="310" t="s">
        <v>2837</v>
      </c>
      <c r="B192" s="311" t="s">
        <v>2838</v>
      </c>
      <c r="C192" s="322">
        <f>SUM(C193:C203)</f>
        <v>1803</v>
      </c>
      <c r="D192" s="322">
        <f>SUM(D193:D203)</f>
        <v>2886</v>
      </c>
      <c r="E192" s="313">
        <f t="shared" si="8"/>
        <v>0.601</v>
      </c>
      <c r="F192" s="314" t="str">
        <f t="shared" si="6"/>
        <v>是</v>
      </c>
      <c r="G192" s="298" t="str">
        <f t="shared" si="7"/>
        <v>款</v>
      </c>
    </row>
    <row r="193" s="291" customFormat="1" ht="37.5" spans="1:7">
      <c r="A193" s="328">
        <v>2296001</v>
      </c>
      <c r="B193" s="318" t="s">
        <v>2840</v>
      </c>
      <c r="C193" s="316"/>
      <c r="D193" s="316"/>
      <c r="E193" s="313" t="str">
        <f t="shared" si="8"/>
        <v/>
      </c>
      <c r="F193" s="314" t="str">
        <f t="shared" si="6"/>
        <v>否</v>
      </c>
      <c r="G193" s="298" t="str">
        <f t="shared" si="7"/>
        <v>项</v>
      </c>
    </row>
    <row r="194" s="291" customFormat="1" ht="18.75" spans="1:7">
      <c r="A194" s="317" t="s">
        <v>2841</v>
      </c>
      <c r="B194" s="315" t="s">
        <v>2842</v>
      </c>
      <c r="C194" s="329">
        <v>1522</v>
      </c>
      <c r="D194" s="316">
        <f>439.7+330.2+170.63</f>
        <v>941</v>
      </c>
      <c r="E194" s="313">
        <f t="shared" si="8"/>
        <v>-0.382</v>
      </c>
      <c r="F194" s="314" t="str">
        <f t="shared" si="6"/>
        <v>是</v>
      </c>
      <c r="G194" s="298" t="str">
        <f t="shared" si="7"/>
        <v>项</v>
      </c>
    </row>
    <row r="195" s="291" customFormat="1" ht="18.75" spans="1:7">
      <c r="A195" s="317" t="s">
        <v>2843</v>
      </c>
      <c r="B195" s="315" t="s">
        <v>2844</v>
      </c>
      <c r="C195" s="329">
        <v>260</v>
      </c>
      <c r="D195" s="316">
        <f>425+937+441</f>
        <v>1803</v>
      </c>
      <c r="E195" s="313">
        <f t="shared" si="8"/>
        <v>5.935</v>
      </c>
      <c r="F195" s="314" t="str">
        <f t="shared" si="6"/>
        <v>是</v>
      </c>
      <c r="G195" s="298" t="str">
        <f t="shared" si="7"/>
        <v>项</v>
      </c>
    </row>
    <row r="196" s="291" customFormat="1" ht="18.75" spans="1:7">
      <c r="A196" s="317" t="s">
        <v>2845</v>
      </c>
      <c r="B196" s="318" t="s">
        <v>2846</v>
      </c>
      <c r="C196" s="316"/>
      <c r="D196" s="316">
        <v>9</v>
      </c>
      <c r="E196" s="313" t="str">
        <f t="shared" si="8"/>
        <v/>
      </c>
      <c r="F196" s="314" t="str">
        <f t="shared" ref="F196:F259" si="9">IF(LEN(A196)=3,"是",IF(B196&lt;&gt;"",IF(SUM(C196:D196)&lt;&gt;0,"是","否"),"是"))</f>
        <v>是</v>
      </c>
      <c r="G196" s="298" t="str">
        <f t="shared" ref="G196:G259" si="10">IF(LEN(A196)=3,"类",IF(LEN(A196)=5,"款","项"))</f>
        <v>项</v>
      </c>
    </row>
    <row r="197" s="291" customFormat="1" ht="18.75" spans="1:7">
      <c r="A197" s="317" t="s">
        <v>2847</v>
      </c>
      <c r="B197" s="318" t="s">
        <v>2848</v>
      </c>
      <c r="C197" s="316"/>
      <c r="D197" s="316"/>
      <c r="E197" s="313" t="str">
        <f t="shared" ref="E196:E259" si="11">IF(C197&gt;0,D197/C197-1,IF(C197&lt;0,-(D197/C197-1),""))</f>
        <v/>
      </c>
      <c r="F197" s="314" t="str">
        <f t="shared" si="9"/>
        <v>否</v>
      </c>
      <c r="G197" s="298" t="str">
        <f t="shared" si="10"/>
        <v>项</v>
      </c>
    </row>
    <row r="198" s="291" customFormat="1" ht="18.75" spans="1:7">
      <c r="A198" s="317" t="s">
        <v>2849</v>
      </c>
      <c r="B198" s="315" t="s">
        <v>2850</v>
      </c>
      <c r="C198" s="329">
        <v>10</v>
      </c>
      <c r="D198" s="316">
        <v>123</v>
      </c>
      <c r="E198" s="313">
        <f t="shared" si="11"/>
        <v>11.3</v>
      </c>
      <c r="F198" s="314" t="str">
        <f t="shared" si="9"/>
        <v>是</v>
      </c>
      <c r="G198" s="298" t="str">
        <f t="shared" si="10"/>
        <v>项</v>
      </c>
    </row>
    <row r="199" s="291" customFormat="1" ht="18.75" spans="1:7">
      <c r="A199" s="317" t="s">
        <v>2851</v>
      </c>
      <c r="B199" s="318" t="s">
        <v>2852</v>
      </c>
      <c r="C199" s="316"/>
      <c r="D199" s="316"/>
      <c r="E199" s="313" t="str">
        <f t="shared" si="11"/>
        <v/>
      </c>
      <c r="F199" s="314" t="str">
        <f t="shared" si="9"/>
        <v>否</v>
      </c>
      <c r="G199" s="298" t="str">
        <f t="shared" si="10"/>
        <v>项</v>
      </c>
    </row>
    <row r="200" s="291" customFormat="1" ht="18.75" spans="1:7">
      <c r="A200" s="317" t="s">
        <v>2853</v>
      </c>
      <c r="B200" s="318" t="s">
        <v>2854</v>
      </c>
      <c r="C200" s="316"/>
      <c r="D200" s="316"/>
      <c r="E200" s="313" t="str">
        <f t="shared" si="11"/>
        <v/>
      </c>
      <c r="F200" s="314" t="str">
        <f t="shared" si="9"/>
        <v>否</v>
      </c>
      <c r="G200" s="298" t="str">
        <f t="shared" si="10"/>
        <v>项</v>
      </c>
    </row>
    <row r="201" s="291" customFormat="1" ht="18.75" spans="1:7">
      <c r="A201" s="317" t="s">
        <v>2855</v>
      </c>
      <c r="B201" s="318" t="s">
        <v>2856</v>
      </c>
      <c r="C201" s="316"/>
      <c r="D201" s="316"/>
      <c r="E201" s="313" t="str">
        <f t="shared" si="11"/>
        <v/>
      </c>
      <c r="F201" s="314" t="str">
        <f t="shared" si="9"/>
        <v>否</v>
      </c>
      <c r="G201" s="298" t="str">
        <f t="shared" si="10"/>
        <v>项</v>
      </c>
    </row>
    <row r="202" s="291" customFormat="1" ht="18.75" spans="1:7">
      <c r="A202" s="317" t="s">
        <v>2857</v>
      </c>
      <c r="B202" s="318" t="s">
        <v>2858</v>
      </c>
      <c r="C202" s="316"/>
      <c r="D202" s="316"/>
      <c r="E202" s="313" t="str">
        <f t="shared" si="11"/>
        <v/>
      </c>
      <c r="F202" s="314" t="str">
        <f t="shared" si="9"/>
        <v>否</v>
      </c>
      <c r="G202" s="298" t="str">
        <f t="shared" si="10"/>
        <v>项</v>
      </c>
    </row>
    <row r="203" s="291" customFormat="1" ht="37.5" spans="1:7">
      <c r="A203" s="317" t="s">
        <v>2859</v>
      </c>
      <c r="B203" s="315" t="s">
        <v>2860</v>
      </c>
      <c r="C203" s="329">
        <v>11</v>
      </c>
      <c r="D203" s="316">
        <v>10</v>
      </c>
      <c r="E203" s="313">
        <f t="shared" si="11"/>
        <v>-0.091</v>
      </c>
      <c r="F203" s="314" t="str">
        <f t="shared" si="9"/>
        <v>是</v>
      </c>
      <c r="G203" s="298" t="str">
        <f t="shared" si="10"/>
        <v>项</v>
      </c>
    </row>
    <row r="204" s="291" customFormat="1" ht="18.75" spans="1:7">
      <c r="A204" s="310" t="s">
        <v>113</v>
      </c>
      <c r="B204" s="311" t="s">
        <v>2861</v>
      </c>
      <c r="C204" s="325">
        <f>SUM(C205:C220)</f>
        <v>30458</v>
      </c>
      <c r="D204" s="325">
        <f>SUM(D205:D220)</f>
        <v>32724</v>
      </c>
      <c r="E204" s="313">
        <f t="shared" si="11"/>
        <v>0.074</v>
      </c>
      <c r="F204" s="314" t="str">
        <f t="shared" si="9"/>
        <v>是</v>
      </c>
      <c r="G204" s="298" t="str">
        <f t="shared" si="10"/>
        <v>类</v>
      </c>
    </row>
    <row r="205" s="291" customFormat="1" ht="37.5" spans="1:7">
      <c r="A205" s="317" t="s">
        <v>2862</v>
      </c>
      <c r="B205" s="318" t="s">
        <v>2863</v>
      </c>
      <c r="C205" s="316"/>
      <c r="D205" s="316"/>
      <c r="E205" s="313" t="str">
        <f t="shared" si="11"/>
        <v/>
      </c>
      <c r="F205" s="314" t="str">
        <f t="shared" si="9"/>
        <v>否</v>
      </c>
      <c r="G205" s="298" t="str">
        <f t="shared" si="10"/>
        <v>项</v>
      </c>
    </row>
    <row r="206" s="291" customFormat="1" ht="18.75" spans="1:7">
      <c r="A206" s="317" t="s">
        <v>2864</v>
      </c>
      <c r="B206" s="318" t="s">
        <v>2865</v>
      </c>
      <c r="C206" s="316"/>
      <c r="D206" s="316"/>
      <c r="E206" s="313" t="str">
        <f t="shared" si="11"/>
        <v/>
      </c>
      <c r="F206" s="314" t="str">
        <f t="shared" si="9"/>
        <v>否</v>
      </c>
      <c r="G206" s="298" t="str">
        <f t="shared" si="10"/>
        <v>项</v>
      </c>
    </row>
    <row r="207" s="291" customFormat="1" ht="37.5" spans="1:7">
      <c r="A207" s="317" t="s">
        <v>2866</v>
      </c>
      <c r="B207" s="318" t="s">
        <v>2867</v>
      </c>
      <c r="C207" s="316"/>
      <c r="D207" s="316"/>
      <c r="E207" s="313" t="str">
        <f t="shared" si="11"/>
        <v/>
      </c>
      <c r="F207" s="314" t="str">
        <f t="shared" si="9"/>
        <v>否</v>
      </c>
      <c r="G207" s="298" t="str">
        <f t="shared" si="10"/>
        <v>项</v>
      </c>
    </row>
    <row r="208" s="291" customFormat="1" ht="18.75" spans="1:7">
      <c r="A208" s="317" t="s">
        <v>2868</v>
      </c>
      <c r="B208" s="318" t="s">
        <v>2869</v>
      </c>
      <c r="C208" s="316"/>
      <c r="D208" s="316"/>
      <c r="E208" s="313" t="str">
        <f t="shared" si="11"/>
        <v/>
      </c>
      <c r="F208" s="314" t="str">
        <f t="shared" si="9"/>
        <v>否</v>
      </c>
      <c r="G208" s="298" t="str">
        <f t="shared" si="10"/>
        <v>项</v>
      </c>
    </row>
    <row r="209" s="291" customFormat="1" ht="18.75" spans="1:7">
      <c r="A209" s="317" t="s">
        <v>2870</v>
      </c>
      <c r="B209" s="318" t="s">
        <v>2871</v>
      </c>
      <c r="C209" s="316"/>
      <c r="D209" s="316"/>
      <c r="E209" s="313" t="str">
        <f t="shared" si="11"/>
        <v/>
      </c>
      <c r="F209" s="314" t="str">
        <f t="shared" si="9"/>
        <v>否</v>
      </c>
      <c r="G209" s="298" t="str">
        <f t="shared" si="10"/>
        <v>项</v>
      </c>
    </row>
    <row r="210" s="291" customFormat="1" ht="18.75" spans="1:7">
      <c r="A210" s="317" t="s">
        <v>2872</v>
      </c>
      <c r="B210" s="318" t="s">
        <v>2873</v>
      </c>
      <c r="C210" s="316"/>
      <c r="D210" s="316"/>
      <c r="E210" s="313" t="str">
        <f t="shared" si="11"/>
        <v/>
      </c>
      <c r="F210" s="314" t="str">
        <f t="shared" si="9"/>
        <v>否</v>
      </c>
      <c r="G210" s="298" t="str">
        <f t="shared" si="10"/>
        <v>项</v>
      </c>
    </row>
    <row r="211" s="291" customFormat="1" ht="18.75" spans="1:7">
      <c r="A211" s="317" t="s">
        <v>2874</v>
      </c>
      <c r="B211" s="318" t="s">
        <v>2875</v>
      </c>
      <c r="C211" s="316"/>
      <c r="D211" s="316"/>
      <c r="E211" s="313" t="str">
        <f t="shared" si="11"/>
        <v/>
      </c>
      <c r="F211" s="314" t="str">
        <f t="shared" si="9"/>
        <v>否</v>
      </c>
      <c r="G211" s="298" t="str">
        <f t="shared" si="10"/>
        <v>项</v>
      </c>
    </row>
    <row r="212" s="291" customFormat="1" ht="18.75" spans="1:7">
      <c r="A212" s="317" t="s">
        <v>2876</v>
      </c>
      <c r="B212" s="318" t="s">
        <v>2877</v>
      </c>
      <c r="C212" s="316"/>
      <c r="D212" s="316"/>
      <c r="E212" s="313" t="str">
        <f t="shared" si="11"/>
        <v/>
      </c>
      <c r="F212" s="314" t="str">
        <f t="shared" si="9"/>
        <v>否</v>
      </c>
      <c r="G212" s="298" t="str">
        <f t="shared" si="10"/>
        <v>项</v>
      </c>
    </row>
    <row r="213" s="291" customFormat="1" ht="37.5" spans="1:7">
      <c r="A213" s="317" t="s">
        <v>2878</v>
      </c>
      <c r="B213" s="318" t="s">
        <v>2879</v>
      </c>
      <c r="C213" s="316"/>
      <c r="D213" s="316"/>
      <c r="E213" s="313" t="str">
        <f t="shared" si="11"/>
        <v/>
      </c>
      <c r="F213" s="314" t="str">
        <f t="shared" si="9"/>
        <v>否</v>
      </c>
      <c r="G213" s="298" t="str">
        <f t="shared" si="10"/>
        <v>项</v>
      </c>
    </row>
    <row r="214" s="291" customFormat="1" ht="18.75" spans="1:7">
      <c r="A214" s="317" t="s">
        <v>2880</v>
      </c>
      <c r="B214" s="318" t="s">
        <v>2881</v>
      </c>
      <c r="C214" s="316"/>
      <c r="D214" s="316"/>
      <c r="E214" s="313" t="str">
        <f t="shared" si="11"/>
        <v/>
      </c>
      <c r="F214" s="314" t="str">
        <f t="shared" si="9"/>
        <v>否</v>
      </c>
      <c r="G214" s="298" t="str">
        <f t="shared" si="10"/>
        <v>项</v>
      </c>
    </row>
    <row r="215" s="291" customFormat="1" ht="18.75" spans="1:7">
      <c r="A215" s="317" t="s">
        <v>2882</v>
      </c>
      <c r="B215" s="318" t="s">
        <v>2883</v>
      </c>
      <c r="C215" s="316"/>
      <c r="D215" s="316"/>
      <c r="E215" s="313" t="str">
        <f t="shared" si="11"/>
        <v/>
      </c>
      <c r="F215" s="314" t="str">
        <f t="shared" si="9"/>
        <v>否</v>
      </c>
      <c r="G215" s="298" t="str">
        <f t="shared" si="10"/>
        <v>项</v>
      </c>
    </row>
    <row r="216" s="291" customFormat="1" ht="18.75" spans="1:7">
      <c r="A216" s="317" t="s">
        <v>2884</v>
      </c>
      <c r="B216" s="318" t="s">
        <v>2885</v>
      </c>
      <c r="C216" s="316"/>
      <c r="D216" s="316"/>
      <c r="E216" s="313" t="str">
        <f t="shared" si="11"/>
        <v/>
      </c>
      <c r="F216" s="314" t="str">
        <f t="shared" si="9"/>
        <v>否</v>
      </c>
      <c r="G216" s="298" t="str">
        <f t="shared" si="10"/>
        <v>项</v>
      </c>
    </row>
    <row r="217" s="291" customFormat="1" ht="18.75" spans="1:7">
      <c r="A217" s="317" t="s">
        <v>2886</v>
      </c>
      <c r="B217" s="318" t="s">
        <v>2887</v>
      </c>
      <c r="C217" s="316"/>
      <c r="D217" s="316"/>
      <c r="E217" s="313" t="str">
        <f t="shared" si="11"/>
        <v/>
      </c>
      <c r="F217" s="314" t="str">
        <f t="shared" si="9"/>
        <v>否</v>
      </c>
      <c r="G217" s="298" t="str">
        <f t="shared" si="10"/>
        <v>项</v>
      </c>
    </row>
    <row r="218" s="291" customFormat="1" ht="18.75" spans="1:7">
      <c r="A218" s="317" t="s">
        <v>2888</v>
      </c>
      <c r="B218" s="318" t="s">
        <v>2889</v>
      </c>
      <c r="C218" s="322">
        <v>26338</v>
      </c>
      <c r="D218" s="316">
        <f>26545.11</f>
        <v>26545</v>
      </c>
      <c r="E218" s="313">
        <f t="shared" si="11"/>
        <v>0.008</v>
      </c>
      <c r="F218" s="314" t="str">
        <f t="shared" si="9"/>
        <v>是</v>
      </c>
      <c r="G218" s="298" t="str">
        <f t="shared" si="10"/>
        <v>项</v>
      </c>
    </row>
    <row r="219" s="291" customFormat="1" ht="37.5" spans="1:7">
      <c r="A219" s="317" t="s">
        <v>2890</v>
      </c>
      <c r="B219" s="315" t="s">
        <v>2891</v>
      </c>
      <c r="C219" s="330">
        <v>4120</v>
      </c>
      <c r="D219" s="316">
        <f>6179</f>
        <v>6179</v>
      </c>
      <c r="E219" s="320"/>
      <c r="F219" s="314" t="str">
        <f t="shared" si="9"/>
        <v>是</v>
      </c>
      <c r="G219" s="298" t="str">
        <f t="shared" si="10"/>
        <v>项</v>
      </c>
    </row>
    <row r="220" s="291" customFormat="1" ht="18.75" spans="1:7">
      <c r="A220" s="317" t="s">
        <v>2892</v>
      </c>
      <c r="B220" s="315" t="s">
        <v>2893</v>
      </c>
      <c r="C220" s="319"/>
      <c r="D220" s="319"/>
      <c r="E220" s="320"/>
      <c r="F220" s="314" t="str">
        <f t="shared" si="9"/>
        <v>否</v>
      </c>
      <c r="G220" s="298" t="str">
        <f t="shared" si="10"/>
        <v>项</v>
      </c>
    </row>
    <row r="221" s="291" customFormat="1" ht="18.75" spans="1:7">
      <c r="A221" s="310" t="s">
        <v>115</v>
      </c>
      <c r="B221" s="311" t="s">
        <v>2894</v>
      </c>
      <c r="C221" s="325">
        <f>C222</f>
        <v>401</v>
      </c>
      <c r="D221" s="325">
        <f>D222</f>
        <v>150</v>
      </c>
      <c r="E221" s="313">
        <f>IF(C221&gt;0,D221/C221-1,IF(C221&lt;0,-(D221/C221-1),""))</f>
        <v>-0.626</v>
      </c>
      <c r="F221" s="314" t="str">
        <f t="shared" si="9"/>
        <v>是</v>
      </c>
      <c r="G221" s="298" t="str">
        <f t="shared" si="10"/>
        <v>类</v>
      </c>
    </row>
    <row r="222" s="291" customFormat="1" ht="18.75" spans="1:7">
      <c r="A222" s="327">
        <v>23304</v>
      </c>
      <c r="B222" s="311" t="s">
        <v>2895</v>
      </c>
      <c r="C222" s="325">
        <f>SUM(C223:C238)</f>
        <v>401</v>
      </c>
      <c r="D222" s="325">
        <f>SUM(D223:D238)</f>
        <v>150</v>
      </c>
      <c r="E222" s="313">
        <f>IF(C222&gt;0,D222/C222-1,IF(C222&lt;0,-(D222/C222-1),""))</f>
        <v>-0.626</v>
      </c>
      <c r="F222" s="314" t="str">
        <f t="shared" si="9"/>
        <v>是</v>
      </c>
      <c r="G222" s="298" t="str">
        <f t="shared" si="10"/>
        <v>款</v>
      </c>
    </row>
    <row r="223" s="291" customFormat="1" ht="37.5" spans="1:7">
      <c r="A223" s="317" t="s">
        <v>2896</v>
      </c>
      <c r="B223" s="318" t="s">
        <v>2897</v>
      </c>
      <c r="C223" s="316"/>
      <c r="D223" s="316"/>
      <c r="E223" s="313" t="str">
        <f t="shared" si="11"/>
        <v/>
      </c>
      <c r="F223" s="314" t="str">
        <f t="shared" si="9"/>
        <v>否</v>
      </c>
      <c r="G223" s="298" t="str">
        <f t="shared" si="10"/>
        <v>项</v>
      </c>
    </row>
    <row r="224" s="291" customFormat="1" ht="18.75" spans="1:7">
      <c r="A224" s="317" t="s">
        <v>2898</v>
      </c>
      <c r="B224" s="318" t="s">
        <v>2899</v>
      </c>
      <c r="C224" s="316"/>
      <c r="D224" s="316"/>
      <c r="E224" s="313" t="str">
        <f t="shared" si="11"/>
        <v/>
      </c>
      <c r="F224" s="314" t="str">
        <f t="shared" si="9"/>
        <v>否</v>
      </c>
      <c r="G224" s="298" t="str">
        <f t="shared" si="10"/>
        <v>项</v>
      </c>
    </row>
    <row r="225" s="291" customFormat="1" ht="37.5" spans="1:7">
      <c r="A225" s="317" t="s">
        <v>2900</v>
      </c>
      <c r="B225" s="318" t="s">
        <v>2901</v>
      </c>
      <c r="C225" s="316"/>
      <c r="D225" s="316"/>
      <c r="E225" s="313" t="str">
        <f t="shared" si="11"/>
        <v/>
      </c>
      <c r="F225" s="314" t="str">
        <f t="shared" si="9"/>
        <v>否</v>
      </c>
      <c r="G225" s="298" t="str">
        <f t="shared" si="10"/>
        <v>项</v>
      </c>
    </row>
    <row r="226" s="291" customFormat="1" ht="37.5" spans="1:7">
      <c r="A226" s="317" t="s">
        <v>2902</v>
      </c>
      <c r="B226" s="318" t="s">
        <v>2903</v>
      </c>
      <c r="C226" s="316"/>
      <c r="D226" s="316"/>
      <c r="E226" s="313" t="str">
        <f t="shared" si="11"/>
        <v/>
      </c>
      <c r="F226" s="314" t="str">
        <f t="shared" si="9"/>
        <v>否</v>
      </c>
      <c r="G226" s="298" t="str">
        <f t="shared" si="10"/>
        <v>项</v>
      </c>
    </row>
    <row r="227" s="291" customFormat="1" ht="18.75" spans="1:7">
      <c r="A227" s="317" t="s">
        <v>2904</v>
      </c>
      <c r="B227" s="318" t="s">
        <v>2905</v>
      </c>
      <c r="C227" s="316"/>
      <c r="D227" s="316"/>
      <c r="E227" s="313" t="str">
        <f t="shared" si="11"/>
        <v/>
      </c>
      <c r="F227" s="314" t="str">
        <f t="shared" si="9"/>
        <v>否</v>
      </c>
      <c r="G227" s="298" t="str">
        <f t="shared" si="10"/>
        <v>项</v>
      </c>
    </row>
    <row r="228" s="291" customFormat="1" ht="18.75" spans="1:7">
      <c r="A228" s="317" t="s">
        <v>2906</v>
      </c>
      <c r="B228" s="318" t="s">
        <v>2907</v>
      </c>
      <c r="C228" s="316"/>
      <c r="D228" s="316"/>
      <c r="E228" s="313" t="str">
        <f t="shared" si="11"/>
        <v/>
      </c>
      <c r="F228" s="314" t="str">
        <f t="shared" si="9"/>
        <v>否</v>
      </c>
      <c r="G228" s="298" t="str">
        <f t="shared" si="10"/>
        <v>项</v>
      </c>
    </row>
    <row r="229" s="291" customFormat="1" ht="18.75" spans="1:7">
      <c r="A229" s="317" t="s">
        <v>2908</v>
      </c>
      <c r="B229" s="318" t="s">
        <v>2909</v>
      </c>
      <c r="C229" s="316"/>
      <c r="D229" s="316"/>
      <c r="E229" s="313" t="str">
        <f t="shared" si="11"/>
        <v/>
      </c>
      <c r="F229" s="314" t="str">
        <f t="shared" si="9"/>
        <v>否</v>
      </c>
      <c r="G229" s="298" t="str">
        <f t="shared" si="10"/>
        <v>项</v>
      </c>
    </row>
    <row r="230" s="291" customFormat="1" ht="37.5" spans="1:7">
      <c r="A230" s="317" t="s">
        <v>2910</v>
      </c>
      <c r="B230" s="318" t="s">
        <v>2911</v>
      </c>
      <c r="C230" s="316"/>
      <c r="D230" s="316"/>
      <c r="E230" s="313" t="str">
        <f t="shared" si="11"/>
        <v/>
      </c>
      <c r="F230" s="314" t="str">
        <f t="shared" si="9"/>
        <v>否</v>
      </c>
      <c r="G230" s="298" t="str">
        <f t="shared" si="10"/>
        <v>项</v>
      </c>
    </row>
    <row r="231" s="291" customFormat="1" ht="37.5" spans="1:7">
      <c r="A231" s="317" t="s">
        <v>2912</v>
      </c>
      <c r="B231" s="318" t="s">
        <v>2913</v>
      </c>
      <c r="C231" s="316"/>
      <c r="D231" s="316"/>
      <c r="E231" s="313" t="str">
        <f t="shared" si="11"/>
        <v/>
      </c>
      <c r="F231" s="314" t="str">
        <f t="shared" si="9"/>
        <v>否</v>
      </c>
      <c r="G231" s="298" t="str">
        <f t="shared" si="10"/>
        <v>项</v>
      </c>
    </row>
    <row r="232" s="291" customFormat="1" ht="18.75" spans="1:7">
      <c r="A232" s="317" t="s">
        <v>2914</v>
      </c>
      <c r="B232" s="318" t="s">
        <v>2915</v>
      </c>
      <c r="C232" s="316"/>
      <c r="D232" s="316"/>
      <c r="E232" s="313" t="str">
        <f t="shared" si="11"/>
        <v/>
      </c>
      <c r="F232" s="314" t="str">
        <f t="shared" si="9"/>
        <v>否</v>
      </c>
      <c r="G232" s="298" t="str">
        <f t="shared" si="10"/>
        <v>项</v>
      </c>
    </row>
    <row r="233" s="291" customFormat="1" ht="18.75" spans="1:7">
      <c r="A233" s="317" t="s">
        <v>2916</v>
      </c>
      <c r="B233" s="318" t="s">
        <v>2917</v>
      </c>
      <c r="C233" s="316"/>
      <c r="D233" s="316"/>
      <c r="E233" s="313" t="str">
        <f t="shared" si="11"/>
        <v/>
      </c>
      <c r="F233" s="314" t="str">
        <f t="shared" si="9"/>
        <v>否</v>
      </c>
      <c r="G233" s="298" t="str">
        <f t="shared" si="10"/>
        <v>项</v>
      </c>
    </row>
    <row r="234" s="291" customFormat="1" ht="18.75" spans="1:7">
      <c r="A234" s="317" t="s">
        <v>2918</v>
      </c>
      <c r="B234" s="318" t="s">
        <v>2919</v>
      </c>
      <c r="C234" s="316"/>
      <c r="D234" s="316"/>
      <c r="E234" s="313" t="str">
        <f t="shared" si="11"/>
        <v/>
      </c>
      <c r="F234" s="314" t="str">
        <f t="shared" si="9"/>
        <v>否</v>
      </c>
      <c r="G234" s="298" t="str">
        <f t="shared" si="10"/>
        <v>项</v>
      </c>
    </row>
    <row r="235" s="291" customFormat="1" ht="18.75" spans="1:7">
      <c r="A235" s="317" t="s">
        <v>2920</v>
      </c>
      <c r="B235" s="318" t="s">
        <v>2921</v>
      </c>
      <c r="C235" s="316"/>
      <c r="D235" s="316"/>
      <c r="E235" s="313" t="str">
        <f t="shared" si="11"/>
        <v/>
      </c>
      <c r="F235" s="314" t="str">
        <f t="shared" si="9"/>
        <v>否</v>
      </c>
      <c r="G235" s="298" t="str">
        <f t="shared" si="10"/>
        <v>项</v>
      </c>
    </row>
    <row r="236" s="291" customFormat="1" ht="18.75" spans="1:7">
      <c r="A236" s="317" t="s">
        <v>2922</v>
      </c>
      <c r="B236" s="318" t="s">
        <v>2923</v>
      </c>
      <c r="C236" s="316">
        <v>201</v>
      </c>
      <c r="D236" s="316">
        <v>150</v>
      </c>
      <c r="E236" s="313">
        <f t="shared" si="11"/>
        <v>-0.254</v>
      </c>
      <c r="F236" s="314" t="str">
        <f t="shared" si="9"/>
        <v>是</v>
      </c>
      <c r="G236" s="298" t="str">
        <f t="shared" si="10"/>
        <v>项</v>
      </c>
    </row>
    <row r="237" s="291" customFormat="1" ht="37.5" spans="1:7">
      <c r="A237" s="317" t="s">
        <v>2924</v>
      </c>
      <c r="B237" s="315" t="s">
        <v>2925</v>
      </c>
      <c r="C237" s="319">
        <v>200</v>
      </c>
      <c r="D237" s="319"/>
      <c r="E237" s="313">
        <f t="shared" si="11"/>
        <v>-1</v>
      </c>
      <c r="F237" s="314" t="str">
        <f t="shared" si="9"/>
        <v>是</v>
      </c>
      <c r="G237" s="298" t="str">
        <f t="shared" si="10"/>
        <v>项</v>
      </c>
    </row>
    <row r="238" s="291" customFormat="1" ht="18.75" spans="1:7">
      <c r="A238" s="317" t="s">
        <v>2926</v>
      </c>
      <c r="B238" s="315" t="s">
        <v>2927</v>
      </c>
      <c r="C238" s="319"/>
      <c r="D238" s="319"/>
      <c r="E238" s="320"/>
      <c r="F238" s="314" t="str">
        <f t="shared" si="9"/>
        <v>否</v>
      </c>
      <c r="G238" s="298" t="str">
        <f t="shared" si="10"/>
        <v>项</v>
      </c>
    </row>
    <row r="239" s="291" customFormat="1" ht="18.75" spans="1:7">
      <c r="A239" s="327" t="s">
        <v>2928</v>
      </c>
      <c r="B239" s="311" t="s">
        <v>2929</v>
      </c>
      <c r="C239" s="325">
        <f>C240+C253</f>
        <v>0</v>
      </c>
      <c r="D239" s="325"/>
      <c r="E239" s="326"/>
      <c r="F239" s="314" t="str">
        <f t="shared" si="9"/>
        <v>是</v>
      </c>
      <c r="G239" s="298" t="str">
        <f t="shared" si="10"/>
        <v>类</v>
      </c>
    </row>
    <row r="240" s="291" customFormat="1" ht="18.75" spans="1:7">
      <c r="A240" s="327" t="s">
        <v>2930</v>
      </c>
      <c r="B240" s="321" t="s">
        <v>2931</v>
      </c>
      <c r="C240" s="323">
        <f>SUM(C241:C252)</f>
        <v>0</v>
      </c>
      <c r="D240" s="323">
        <f>SUM(D241:D252)</f>
        <v>0</v>
      </c>
      <c r="E240" s="324" t="str">
        <f t="shared" si="11"/>
        <v/>
      </c>
      <c r="F240" s="314" t="str">
        <f t="shared" si="9"/>
        <v>否</v>
      </c>
      <c r="G240" s="298" t="str">
        <f t="shared" si="10"/>
        <v>款</v>
      </c>
    </row>
    <row r="241" s="291" customFormat="1" ht="18.75" spans="1:7">
      <c r="A241" s="328" t="s">
        <v>2932</v>
      </c>
      <c r="B241" s="318" t="s">
        <v>2933</v>
      </c>
      <c r="C241" s="316"/>
      <c r="D241" s="316"/>
      <c r="E241" s="313" t="str">
        <f t="shared" si="11"/>
        <v/>
      </c>
      <c r="F241" s="314" t="str">
        <f t="shared" si="9"/>
        <v>否</v>
      </c>
      <c r="G241" s="298" t="str">
        <f t="shared" si="10"/>
        <v>项</v>
      </c>
    </row>
    <row r="242" s="291" customFormat="1" ht="18.75" spans="1:7">
      <c r="A242" s="328" t="s">
        <v>2934</v>
      </c>
      <c r="B242" s="318" t="s">
        <v>2935</v>
      </c>
      <c r="C242" s="316"/>
      <c r="D242" s="316"/>
      <c r="E242" s="313" t="str">
        <f t="shared" si="11"/>
        <v/>
      </c>
      <c r="F242" s="314" t="str">
        <f t="shared" si="9"/>
        <v>否</v>
      </c>
      <c r="G242" s="298" t="str">
        <f t="shared" si="10"/>
        <v>项</v>
      </c>
    </row>
    <row r="243" s="291" customFormat="1" ht="18.75" spans="1:7">
      <c r="A243" s="328" t="s">
        <v>2936</v>
      </c>
      <c r="B243" s="318" t="s">
        <v>2937</v>
      </c>
      <c r="C243" s="316"/>
      <c r="D243" s="316"/>
      <c r="E243" s="313" t="str">
        <f t="shared" si="11"/>
        <v/>
      </c>
      <c r="F243" s="314" t="str">
        <f t="shared" si="9"/>
        <v>否</v>
      </c>
      <c r="G243" s="298" t="str">
        <f t="shared" si="10"/>
        <v>项</v>
      </c>
    </row>
    <row r="244" s="291" customFormat="1" ht="18.75" spans="1:7">
      <c r="A244" s="328" t="s">
        <v>2938</v>
      </c>
      <c r="B244" s="318" t="s">
        <v>2939</v>
      </c>
      <c r="C244" s="316"/>
      <c r="D244" s="316"/>
      <c r="E244" s="313" t="str">
        <f t="shared" si="11"/>
        <v/>
      </c>
      <c r="F244" s="314" t="str">
        <f t="shared" si="9"/>
        <v>否</v>
      </c>
      <c r="G244" s="298" t="str">
        <f t="shared" si="10"/>
        <v>项</v>
      </c>
    </row>
    <row r="245" s="291" customFormat="1" ht="18.75" spans="1:7">
      <c r="A245" s="328" t="s">
        <v>2940</v>
      </c>
      <c r="B245" s="318" t="s">
        <v>2941</v>
      </c>
      <c r="C245" s="316"/>
      <c r="D245" s="316"/>
      <c r="E245" s="313" t="str">
        <f t="shared" si="11"/>
        <v/>
      </c>
      <c r="F245" s="314" t="str">
        <f t="shared" si="9"/>
        <v>否</v>
      </c>
      <c r="G245" s="298" t="str">
        <f t="shared" si="10"/>
        <v>项</v>
      </c>
    </row>
    <row r="246" s="291" customFormat="1" ht="18.75" spans="1:7">
      <c r="A246" s="328" t="s">
        <v>2942</v>
      </c>
      <c r="B246" s="318" t="s">
        <v>2943</v>
      </c>
      <c r="C246" s="316"/>
      <c r="D246" s="316"/>
      <c r="E246" s="313" t="str">
        <f t="shared" si="11"/>
        <v/>
      </c>
      <c r="F246" s="314" t="str">
        <f t="shared" si="9"/>
        <v>否</v>
      </c>
      <c r="G246" s="298" t="str">
        <f t="shared" si="10"/>
        <v>项</v>
      </c>
    </row>
    <row r="247" s="291" customFormat="1" ht="18.75" spans="1:7">
      <c r="A247" s="328" t="s">
        <v>2944</v>
      </c>
      <c r="B247" s="318" t="s">
        <v>2945</v>
      </c>
      <c r="C247" s="316"/>
      <c r="D247" s="316"/>
      <c r="E247" s="313" t="str">
        <f t="shared" si="11"/>
        <v/>
      </c>
      <c r="F247" s="314" t="str">
        <f t="shared" si="9"/>
        <v>否</v>
      </c>
      <c r="G247" s="298" t="str">
        <f t="shared" si="10"/>
        <v>项</v>
      </c>
    </row>
    <row r="248" s="291" customFormat="1" ht="18.75" spans="1:7">
      <c r="A248" s="328" t="s">
        <v>2946</v>
      </c>
      <c r="B248" s="318" t="s">
        <v>2947</v>
      </c>
      <c r="C248" s="316"/>
      <c r="D248" s="316"/>
      <c r="E248" s="313" t="str">
        <f t="shared" si="11"/>
        <v/>
      </c>
      <c r="F248" s="314" t="str">
        <f t="shared" si="9"/>
        <v>否</v>
      </c>
      <c r="G248" s="298" t="str">
        <f t="shared" si="10"/>
        <v>项</v>
      </c>
    </row>
    <row r="249" s="291" customFormat="1" ht="18.75" spans="1:7">
      <c r="A249" s="328" t="s">
        <v>2948</v>
      </c>
      <c r="B249" s="318" t="s">
        <v>2949</v>
      </c>
      <c r="C249" s="316"/>
      <c r="D249" s="316"/>
      <c r="E249" s="313" t="str">
        <f t="shared" si="11"/>
        <v/>
      </c>
      <c r="F249" s="314" t="str">
        <f t="shared" si="9"/>
        <v>否</v>
      </c>
      <c r="G249" s="298" t="str">
        <f t="shared" si="10"/>
        <v>项</v>
      </c>
    </row>
    <row r="250" s="291" customFormat="1" ht="18.75" spans="1:7">
      <c r="A250" s="328" t="s">
        <v>2950</v>
      </c>
      <c r="B250" s="318" t="s">
        <v>2951</v>
      </c>
      <c r="C250" s="316"/>
      <c r="D250" s="316"/>
      <c r="E250" s="313" t="str">
        <f t="shared" si="11"/>
        <v/>
      </c>
      <c r="F250" s="314" t="str">
        <f t="shared" si="9"/>
        <v>否</v>
      </c>
      <c r="G250" s="298" t="str">
        <f t="shared" si="10"/>
        <v>项</v>
      </c>
    </row>
    <row r="251" s="291" customFormat="1" ht="18.75" spans="1:7">
      <c r="A251" s="328" t="s">
        <v>2952</v>
      </c>
      <c r="B251" s="318" t="s">
        <v>2953</v>
      </c>
      <c r="C251" s="316"/>
      <c r="D251" s="316"/>
      <c r="E251" s="313" t="str">
        <f t="shared" si="11"/>
        <v/>
      </c>
      <c r="F251" s="314" t="str">
        <f t="shared" si="9"/>
        <v>否</v>
      </c>
      <c r="G251" s="298" t="str">
        <f t="shared" si="10"/>
        <v>项</v>
      </c>
    </row>
    <row r="252" s="291" customFormat="1" ht="18.75" spans="1:7">
      <c r="A252" s="328" t="s">
        <v>2954</v>
      </c>
      <c r="B252" s="318" t="s">
        <v>2955</v>
      </c>
      <c r="C252" s="316"/>
      <c r="D252" s="316"/>
      <c r="E252" s="313" t="str">
        <f t="shared" si="11"/>
        <v/>
      </c>
      <c r="F252" s="314" t="str">
        <f t="shared" si="9"/>
        <v>否</v>
      </c>
      <c r="G252" s="298" t="str">
        <f t="shared" si="10"/>
        <v>项</v>
      </c>
    </row>
    <row r="253" s="291" customFormat="1" ht="18.75" spans="1:7">
      <c r="A253" s="327" t="s">
        <v>2956</v>
      </c>
      <c r="B253" s="321" t="s">
        <v>2957</v>
      </c>
      <c r="C253" s="323">
        <f>SUM(C254:C259)</f>
        <v>0</v>
      </c>
      <c r="D253" s="323">
        <f>SUM(D254:D259)</f>
        <v>0</v>
      </c>
      <c r="E253" s="324" t="str">
        <f t="shared" si="11"/>
        <v/>
      </c>
      <c r="F253" s="314" t="str">
        <f t="shared" si="9"/>
        <v>否</v>
      </c>
      <c r="G253" s="298" t="str">
        <f t="shared" si="10"/>
        <v>款</v>
      </c>
    </row>
    <row r="254" s="291" customFormat="1" ht="18.75" spans="1:7">
      <c r="A254" s="328" t="s">
        <v>2958</v>
      </c>
      <c r="B254" s="318" t="s">
        <v>2959</v>
      </c>
      <c r="C254" s="316"/>
      <c r="D254" s="316"/>
      <c r="E254" s="313" t="str">
        <f t="shared" si="11"/>
        <v/>
      </c>
      <c r="F254" s="314" t="str">
        <f t="shared" si="9"/>
        <v>否</v>
      </c>
      <c r="G254" s="298" t="str">
        <f t="shared" si="10"/>
        <v>项</v>
      </c>
    </row>
    <row r="255" s="291" customFormat="1" ht="18.75" spans="1:7">
      <c r="A255" s="328" t="s">
        <v>2960</v>
      </c>
      <c r="B255" s="318" t="s">
        <v>2961</v>
      </c>
      <c r="C255" s="316"/>
      <c r="D255" s="316"/>
      <c r="E255" s="313" t="str">
        <f t="shared" si="11"/>
        <v/>
      </c>
      <c r="F255" s="314" t="str">
        <f t="shared" si="9"/>
        <v>否</v>
      </c>
      <c r="G255" s="298" t="str">
        <f t="shared" si="10"/>
        <v>项</v>
      </c>
    </row>
    <row r="256" s="291" customFormat="1" ht="18.75" spans="1:7">
      <c r="A256" s="328" t="s">
        <v>2962</v>
      </c>
      <c r="B256" s="318" t="s">
        <v>2963</v>
      </c>
      <c r="C256" s="316"/>
      <c r="D256" s="316"/>
      <c r="E256" s="313" t="str">
        <f t="shared" si="11"/>
        <v/>
      </c>
      <c r="F256" s="314" t="str">
        <f t="shared" si="9"/>
        <v>否</v>
      </c>
      <c r="G256" s="298" t="str">
        <f t="shared" si="10"/>
        <v>项</v>
      </c>
    </row>
    <row r="257" s="291" customFormat="1" ht="18.75" spans="1:7">
      <c r="A257" s="328" t="s">
        <v>2964</v>
      </c>
      <c r="B257" s="318" t="s">
        <v>2965</v>
      </c>
      <c r="C257" s="316"/>
      <c r="D257" s="316"/>
      <c r="E257" s="313" t="str">
        <f t="shared" si="11"/>
        <v/>
      </c>
      <c r="F257" s="314" t="str">
        <f t="shared" si="9"/>
        <v>否</v>
      </c>
      <c r="G257" s="298" t="str">
        <f t="shared" si="10"/>
        <v>项</v>
      </c>
    </row>
    <row r="258" s="291" customFormat="1" ht="18.75" spans="1:7">
      <c r="A258" s="328" t="s">
        <v>2966</v>
      </c>
      <c r="B258" s="318" t="s">
        <v>2967</v>
      </c>
      <c r="C258" s="316"/>
      <c r="D258" s="316"/>
      <c r="E258" s="313" t="str">
        <f t="shared" si="11"/>
        <v/>
      </c>
      <c r="F258" s="314" t="str">
        <f t="shared" si="9"/>
        <v>否</v>
      </c>
      <c r="G258" s="298" t="str">
        <f t="shared" si="10"/>
        <v>项</v>
      </c>
    </row>
    <row r="259" s="291" customFormat="1" ht="18.75" spans="1:7">
      <c r="A259" s="328" t="s">
        <v>2968</v>
      </c>
      <c r="B259" s="318" t="s">
        <v>2969</v>
      </c>
      <c r="C259" s="316"/>
      <c r="D259" s="316"/>
      <c r="E259" s="313" t="str">
        <f t="shared" si="11"/>
        <v/>
      </c>
      <c r="F259" s="314" t="str">
        <f t="shared" si="9"/>
        <v>否</v>
      </c>
      <c r="G259" s="298" t="str">
        <f t="shared" si="10"/>
        <v>项</v>
      </c>
    </row>
    <row r="260" s="291" customFormat="1" ht="18.75" spans="1:7">
      <c r="A260" s="317"/>
      <c r="B260" s="315"/>
      <c r="C260" s="319"/>
      <c r="D260" s="319"/>
      <c r="E260" s="326"/>
      <c r="F260" s="314" t="str">
        <f>IF(LEN(A260)=3,"是",IF(B260&lt;&gt;"",IF(SUM(C260:D260)&lt;&gt;0,"是","否"),"是"))</f>
        <v>是</v>
      </c>
      <c r="G260" s="298"/>
    </row>
    <row r="261" s="291" customFormat="1" ht="18.75" spans="1:7">
      <c r="A261" s="331"/>
      <c r="B261" s="332" t="s">
        <v>2970</v>
      </c>
      <c r="C261" s="325">
        <f>C4+C20+C32+C43+C98+C122+C174+C178+C204+C221+C239</f>
        <v>37711</v>
      </c>
      <c r="D261" s="325">
        <f>D4+D20+D32+D43+D98+D122+D174+D178+D204+D221+D239</f>
        <v>35831</v>
      </c>
      <c r="E261" s="313">
        <f t="shared" ref="E261:E266" si="12">IF(C261&gt;0,D261/C261-1,IF(C261&lt;0,-(D261/C261-1),""))</f>
        <v>-0.05</v>
      </c>
      <c r="F261" s="314" t="str">
        <f>IF(LEN(A261)=3,"是",IF(B261&lt;&gt;"",IF(SUM(C261:D261)&lt;&gt;0,"是","否"),"是"))</f>
        <v>是</v>
      </c>
      <c r="G261" s="298"/>
    </row>
    <row r="262" s="291" customFormat="1" ht="18.75" spans="1:7">
      <c r="A262" s="333" t="s">
        <v>2972</v>
      </c>
      <c r="B262" s="334" t="s">
        <v>120</v>
      </c>
      <c r="C262" s="335">
        <f>C263+C266+C267+C268</f>
        <v>4169</v>
      </c>
      <c r="D262" s="335">
        <f>D263+D266+D267+D268</f>
        <v>236</v>
      </c>
      <c r="E262" s="313">
        <f t="shared" si="12"/>
        <v>-0.943</v>
      </c>
      <c r="F262" s="314" t="str">
        <f t="shared" ref="F261:F271" si="13">IF(LEN(A262)=3,"是",IF(B262&lt;&gt;"",IF(SUM(C262:D262)&lt;&gt;0,"是","否"),"是"))</f>
        <v>是</v>
      </c>
      <c r="G262" s="298"/>
    </row>
    <row r="263" s="291" customFormat="1" ht="18.75" spans="1:7">
      <c r="A263" s="333" t="s">
        <v>2973</v>
      </c>
      <c r="B263" s="336" t="s">
        <v>2974</v>
      </c>
      <c r="C263" s="335">
        <f>C264+C265</f>
        <v>0</v>
      </c>
      <c r="D263" s="335">
        <f>D264+D265</f>
        <v>0</v>
      </c>
      <c r="E263" s="128"/>
      <c r="F263" s="314" t="str">
        <f t="shared" si="13"/>
        <v>否</v>
      </c>
      <c r="G263" s="298"/>
    </row>
    <row r="264" s="291" customFormat="1" ht="18.75" spans="1:7">
      <c r="A264" s="337" t="s">
        <v>2992</v>
      </c>
      <c r="B264" s="336" t="s">
        <v>2993</v>
      </c>
      <c r="C264" s="338"/>
      <c r="D264" s="338"/>
      <c r="E264" s="128"/>
      <c r="F264" s="314" t="str">
        <f t="shared" si="13"/>
        <v>否</v>
      </c>
      <c r="G264" s="298"/>
    </row>
    <row r="265" s="291" customFormat="1" ht="18.75" spans="1:6">
      <c r="A265" s="339" t="s">
        <v>2975</v>
      </c>
      <c r="B265" s="340" t="s">
        <v>2976</v>
      </c>
      <c r="C265" s="338"/>
      <c r="D265" s="338"/>
      <c r="E265" s="128"/>
      <c r="F265" s="314" t="str">
        <f t="shared" si="13"/>
        <v>否</v>
      </c>
    </row>
    <row r="266" s="291" customFormat="1" ht="18.75" spans="1:7">
      <c r="A266" s="337" t="s">
        <v>2994</v>
      </c>
      <c r="B266" s="336" t="s">
        <v>2980</v>
      </c>
      <c r="C266" s="99">
        <v>4169</v>
      </c>
      <c r="D266" s="99">
        <v>236</v>
      </c>
      <c r="E266" s="313">
        <f t="shared" si="12"/>
        <v>-0.943</v>
      </c>
      <c r="F266" s="314" t="str">
        <f t="shared" si="13"/>
        <v>是</v>
      </c>
      <c r="G266" s="298"/>
    </row>
    <row r="267" s="291" customFormat="1" ht="18.75" spans="1:7">
      <c r="A267" s="337" t="s">
        <v>2981</v>
      </c>
      <c r="B267" s="336" t="s">
        <v>2982</v>
      </c>
      <c r="C267" s="322"/>
      <c r="D267" s="322"/>
      <c r="E267" s="128"/>
      <c r="F267" s="314" t="str">
        <f t="shared" si="13"/>
        <v>否</v>
      </c>
      <c r="G267" s="298"/>
    </row>
    <row r="268" ht="18.75" spans="1:7">
      <c r="A268" s="337" t="s">
        <v>2995</v>
      </c>
      <c r="B268" s="341" t="s">
        <v>2996</v>
      </c>
      <c r="C268" s="335"/>
      <c r="D268" s="335"/>
      <c r="E268" s="130"/>
      <c r="F268" s="314" t="str">
        <f t="shared" si="13"/>
        <v>否</v>
      </c>
      <c r="G268" s="298"/>
    </row>
    <row r="269" ht="18.75" spans="1:7">
      <c r="A269" s="333" t="s">
        <v>2983</v>
      </c>
      <c r="B269" s="342" t="s">
        <v>2984</v>
      </c>
      <c r="C269" s="92"/>
      <c r="D269" s="335">
        <v>120000</v>
      </c>
      <c r="E269" s="313" t="str">
        <f>IF(C269&gt;0,D269/C269-1,IF(C269&lt;0,-(D269/C269-1),""))</f>
        <v/>
      </c>
      <c r="F269" s="314" t="str">
        <f t="shared" si="13"/>
        <v>是</v>
      </c>
      <c r="G269" s="298"/>
    </row>
    <row r="270" ht="18.75" spans="1:7">
      <c r="A270" s="333"/>
      <c r="B270" s="342" t="s">
        <v>2997</v>
      </c>
      <c r="C270" s="92"/>
      <c r="D270" s="92"/>
      <c r="E270" s="128"/>
      <c r="F270" s="314" t="str">
        <f t="shared" si="13"/>
        <v>否</v>
      </c>
      <c r="G270" s="298"/>
    </row>
    <row r="271" ht="18.75" spans="1:7">
      <c r="A271" s="343"/>
      <c r="B271" s="344" t="s">
        <v>127</v>
      </c>
      <c r="C271" s="92">
        <f>C261+C262+C269+C270</f>
        <v>41880</v>
      </c>
      <c r="D271" s="92">
        <f>D261+D262+D269+D270</f>
        <v>156067</v>
      </c>
      <c r="E271" s="313">
        <f>IF(C271&gt;0,D271/C271-1,IF(C271&lt;0,-(D271/C271-1),""))</f>
        <v>2.727</v>
      </c>
      <c r="F271" s="314" t="str">
        <f t="shared" si="13"/>
        <v>是</v>
      </c>
      <c r="G271" s="298"/>
    </row>
    <row r="272" spans="3:4">
      <c r="C272" s="345"/>
      <c r="D272" s="345"/>
    </row>
    <row r="273" spans="3:4">
      <c r="C273" s="345"/>
      <c r="D273" s="345"/>
    </row>
    <row r="274" spans="3:4">
      <c r="C274" s="345"/>
      <c r="D274" s="345"/>
    </row>
  </sheetData>
  <autoFilter ref="A3:G271">
    <filterColumn colId="5">
      <customFilters>
        <customFilter operator="equal" val="是"/>
      </customFilters>
    </filterColumn>
    <extLst/>
  </autoFilter>
  <mergeCells count="1">
    <mergeCell ref="B1:E1"/>
  </mergeCells>
  <conditionalFormatting sqref="B268">
    <cfRule type="expression" dxfId="1" priority="14" stopIfTrue="1">
      <formula>"len($A:$A)=3"</formula>
    </cfRule>
  </conditionalFormatting>
  <conditionalFormatting sqref="C268">
    <cfRule type="expression" dxfId="1" priority="4" stopIfTrue="1">
      <formula>"len($A:$A)=3"</formula>
    </cfRule>
  </conditionalFormatting>
  <conditionalFormatting sqref="D268">
    <cfRule type="expression" dxfId="1" priority="2" stopIfTrue="1">
      <formula>"len($A:$A)=3"</formula>
    </cfRule>
  </conditionalFormatting>
  <conditionalFormatting sqref="D269">
    <cfRule type="expression" dxfId="1" priority="1" stopIfTrue="1">
      <formula>"len($A:$A)=3"</formula>
    </cfRule>
  </conditionalFormatting>
  <conditionalFormatting sqref="D270">
    <cfRule type="expression" dxfId="1" priority="3" stopIfTrue="1">
      <formula>"len($A:$A)=3"</formula>
    </cfRule>
  </conditionalFormatting>
  <conditionalFormatting sqref="B269:B270">
    <cfRule type="expression" dxfId="1" priority="12" stopIfTrue="1">
      <formula>"len($A:$A)=3"</formula>
    </cfRule>
  </conditionalFormatting>
  <conditionalFormatting sqref="C269:C270">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Normal="100" workbookViewId="0">
      <selection activeCell="A1" sqref="A1:D1"/>
    </sheetView>
  </sheetViews>
  <sheetFormatPr defaultColWidth="9" defaultRowHeight="13.5" outlineLevelCol="4"/>
  <cols>
    <col min="1" max="1" width="52.1333333333333" style="274" customWidth="1"/>
    <col min="2" max="4" width="20.6333333333333" customWidth="1"/>
    <col min="5" max="5" width="9" hidden="1" customWidth="1"/>
  </cols>
  <sheetData>
    <row r="1" s="273" customFormat="1" ht="45" customHeight="1" spans="1:5">
      <c r="A1" s="275" t="s">
        <v>2998</v>
      </c>
      <c r="B1" s="275"/>
      <c r="C1" s="275"/>
      <c r="D1" s="275"/>
      <c r="E1" s="276"/>
    </row>
    <row r="2" ht="20.1" customHeight="1" spans="1:5">
      <c r="A2" s="277"/>
      <c r="B2" s="278"/>
      <c r="C2" s="279"/>
      <c r="D2" s="279" t="s">
        <v>2</v>
      </c>
      <c r="E2" s="274"/>
    </row>
    <row r="3" ht="45" customHeight="1" spans="1:5">
      <c r="A3" s="182" t="s">
        <v>2417</v>
      </c>
      <c r="B3" s="189" t="s">
        <v>129</v>
      </c>
      <c r="C3" s="189" t="s">
        <v>6</v>
      </c>
      <c r="D3" s="189" t="s">
        <v>130</v>
      </c>
      <c r="E3" s="280" t="s">
        <v>134</v>
      </c>
    </row>
    <row r="4" ht="36" customHeight="1" spans="1:5">
      <c r="A4" s="281" t="s">
        <v>2516</v>
      </c>
      <c r="B4" s="282"/>
      <c r="C4" s="282"/>
      <c r="D4" s="283"/>
      <c r="E4" s="284" t="str">
        <f>IF(A4&lt;&gt;"",IF(SUM(B4:C4)&lt;&gt;0,"是","否"),"是")</f>
        <v>否</v>
      </c>
    </row>
    <row r="5" ht="36" customHeight="1" spans="1:5">
      <c r="A5" s="281" t="s">
        <v>2547</v>
      </c>
      <c r="B5" s="282"/>
      <c r="C5" s="282"/>
      <c r="D5" s="283"/>
      <c r="E5" s="284" t="str">
        <f t="shared" ref="E5:E15" si="0">IF(A5&lt;&gt;"",IF(SUM(B5:C5)&lt;&gt;0,"是","否"),"是")</f>
        <v>否</v>
      </c>
    </row>
    <row r="6" ht="36" customHeight="1" spans="1:5">
      <c r="A6" s="281" t="s">
        <v>2567</v>
      </c>
      <c r="B6" s="282"/>
      <c r="C6" s="282"/>
      <c r="D6" s="283"/>
      <c r="E6" s="284" t="str">
        <f t="shared" si="0"/>
        <v>否</v>
      </c>
    </row>
    <row r="7" ht="36" customHeight="1" spans="1:5">
      <c r="A7" s="285" t="s">
        <v>2579</v>
      </c>
      <c r="B7" s="282"/>
      <c r="C7" s="282"/>
      <c r="D7" s="283"/>
      <c r="E7" s="286" t="str">
        <f t="shared" si="0"/>
        <v>否</v>
      </c>
    </row>
    <row r="8" ht="36" customHeight="1" spans="1:5">
      <c r="A8" s="281" t="s">
        <v>2673</v>
      </c>
      <c r="B8" s="282"/>
      <c r="C8" s="282"/>
      <c r="D8" s="283"/>
      <c r="E8" s="284" t="str">
        <f t="shared" si="0"/>
        <v>否</v>
      </c>
    </row>
    <row r="9" ht="36" customHeight="1" spans="1:5">
      <c r="A9" s="281" t="s">
        <v>2706</v>
      </c>
      <c r="B9" s="282"/>
      <c r="C9" s="282"/>
      <c r="D9" s="283"/>
      <c r="E9" s="284" t="str">
        <f t="shared" si="0"/>
        <v>否</v>
      </c>
    </row>
    <row r="10" ht="36" customHeight="1" spans="1:5">
      <c r="A10" s="285" t="s">
        <v>2803</v>
      </c>
      <c r="B10" s="282"/>
      <c r="C10" s="282"/>
      <c r="D10" s="283"/>
      <c r="E10" s="286" t="str">
        <f t="shared" si="0"/>
        <v>否</v>
      </c>
    </row>
    <row r="11" ht="36" customHeight="1" spans="1:5">
      <c r="A11" s="281" t="s">
        <v>2810</v>
      </c>
      <c r="B11" s="282"/>
      <c r="C11" s="282"/>
      <c r="D11" s="283"/>
      <c r="E11" s="284" t="str">
        <f t="shared" si="0"/>
        <v>否</v>
      </c>
    </row>
    <row r="12" ht="36" customHeight="1" spans="1:5">
      <c r="A12" s="285" t="s">
        <v>2861</v>
      </c>
      <c r="B12" s="282"/>
      <c r="C12" s="282"/>
      <c r="D12" s="283"/>
      <c r="E12" s="286" t="str">
        <f t="shared" si="0"/>
        <v>否</v>
      </c>
    </row>
    <row r="13" ht="36" customHeight="1" spans="1:5">
      <c r="A13" s="285" t="s">
        <v>2894</v>
      </c>
      <c r="B13" s="282"/>
      <c r="C13" s="282"/>
      <c r="D13" s="283"/>
      <c r="E13" s="286" t="str">
        <f t="shared" si="0"/>
        <v>否</v>
      </c>
    </row>
    <row r="14" ht="36" customHeight="1" spans="1:5">
      <c r="A14" s="285" t="s">
        <v>2929</v>
      </c>
      <c r="B14" s="282"/>
      <c r="C14" s="282"/>
      <c r="D14" s="283"/>
      <c r="E14" s="286" t="str">
        <f t="shared" si="0"/>
        <v>否</v>
      </c>
    </row>
    <row r="15" ht="36" customHeight="1" spans="1:5">
      <c r="A15" s="287" t="s">
        <v>2999</v>
      </c>
      <c r="B15" s="288"/>
      <c r="C15" s="288"/>
      <c r="D15" s="289"/>
      <c r="E15" s="284" t="str">
        <f t="shared" si="0"/>
        <v>否</v>
      </c>
    </row>
    <row r="16" ht="20.25" spans="1:1">
      <c r="A16" s="290" t="s">
        <v>2450</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3"/>
  <sheetViews>
    <sheetView showGridLines="0" showZeros="0" view="pageBreakPreview" zoomScaleNormal="100" topLeftCell="A7" workbookViewId="0">
      <selection activeCell="A1" sqref="A1:D1"/>
    </sheetView>
  </sheetViews>
  <sheetFormatPr defaultColWidth="9" defaultRowHeight="14.25" outlineLevelCol="4"/>
  <cols>
    <col min="1" max="1" width="50.775" style="240" customWidth="1"/>
    <col min="2" max="4" width="20.6333333333333" style="240" customWidth="1"/>
    <col min="5" max="5" width="4.21666666666667" style="240" hidden="1" customWidth="1"/>
    <col min="6" max="6" width="13.775" style="240"/>
    <col min="7" max="16384" width="9" style="240"/>
  </cols>
  <sheetData>
    <row r="1" ht="45" customHeight="1" spans="1:4">
      <c r="A1" s="185" t="s">
        <v>3000</v>
      </c>
      <c r="B1" s="185"/>
      <c r="C1" s="185"/>
      <c r="D1" s="185"/>
    </row>
    <row r="2" ht="20.1" customHeight="1" spans="1:4">
      <c r="A2" s="260"/>
      <c r="B2" s="261"/>
      <c r="C2" s="262"/>
      <c r="D2" s="263" t="s">
        <v>3001</v>
      </c>
    </row>
    <row r="3" ht="45" customHeight="1" spans="1:5">
      <c r="A3" s="214" t="s">
        <v>3002</v>
      </c>
      <c r="B3" s="88" t="s">
        <v>5</v>
      </c>
      <c r="C3" s="88" t="s">
        <v>6</v>
      </c>
      <c r="D3" s="88" t="s">
        <v>7</v>
      </c>
      <c r="E3" s="240" t="s">
        <v>134</v>
      </c>
    </row>
    <row r="4" ht="36" customHeight="1" spans="1:5">
      <c r="A4" s="178" t="s">
        <v>3003</v>
      </c>
      <c r="B4" s="215">
        <f>SUM(B5:B22)</f>
        <v>5950</v>
      </c>
      <c r="C4" s="215">
        <f>SUM(C5:C22)</f>
        <v>2778</v>
      </c>
      <c r="D4" s="249">
        <f>IF(B4&gt;0,C4/B4-1,IF(B4&lt;0,-(C4/B4-1),""))</f>
        <v>-0.533</v>
      </c>
      <c r="E4" s="264" t="str">
        <f t="shared" ref="E4:E41" si="0">IF(A4&lt;&gt;"",IF(SUM(B4:C4)&lt;&gt;0,"是","否"),"是")</f>
        <v>是</v>
      </c>
    </row>
    <row r="5" ht="36" customHeight="1" spans="1:5">
      <c r="A5" s="253" t="s">
        <v>3004</v>
      </c>
      <c r="B5" s="265"/>
      <c r="C5" s="266"/>
      <c r="D5" s="132"/>
      <c r="E5" s="264" t="str">
        <f t="shared" si="0"/>
        <v>否</v>
      </c>
    </row>
    <row r="6" ht="36" customHeight="1" spans="1:5">
      <c r="A6" s="253" t="s">
        <v>3005</v>
      </c>
      <c r="B6" s="265"/>
      <c r="C6" s="265"/>
      <c r="D6" s="132"/>
      <c r="E6" s="264" t="str">
        <f t="shared" si="0"/>
        <v>否</v>
      </c>
    </row>
    <row r="7" ht="36" customHeight="1" spans="1:5">
      <c r="A7" s="253" t="s">
        <v>3006</v>
      </c>
      <c r="B7" s="267"/>
      <c r="C7" s="266"/>
      <c r="D7" s="132"/>
      <c r="E7" s="264" t="str">
        <f t="shared" si="0"/>
        <v>否</v>
      </c>
    </row>
    <row r="8" ht="36" customHeight="1" spans="1:5">
      <c r="A8" s="253" t="s">
        <v>3007</v>
      </c>
      <c r="B8" s="265"/>
      <c r="C8" s="266"/>
      <c r="D8" s="132"/>
      <c r="E8" s="264" t="str">
        <f t="shared" si="0"/>
        <v>否</v>
      </c>
    </row>
    <row r="9" ht="36" customHeight="1" spans="1:5">
      <c r="A9" s="253" t="s">
        <v>3008</v>
      </c>
      <c r="B9" s="267"/>
      <c r="C9" s="266"/>
      <c r="D9" s="132"/>
      <c r="E9" s="264" t="str">
        <f t="shared" si="0"/>
        <v>否</v>
      </c>
    </row>
    <row r="10" ht="36" customHeight="1" spans="1:5">
      <c r="A10" s="253" t="s">
        <v>3009</v>
      </c>
      <c r="B10" s="265"/>
      <c r="C10" s="266"/>
      <c r="D10" s="132"/>
      <c r="E10" s="264" t="str">
        <f t="shared" si="0"/>
        <v>否</v>
      </c>
    </row>
    <row r="11" ht="36" customHeight="1" spans="1:5">
      <c r="A11" s="253" t="s">
        <v>3010</v>
      </c>
      <c r="B11" s="265"/>
      <c r="C11" s="266"/>
      <c r="D11" s="132"/>
      <c r="E11" s="264" t="str">
        <f t="shared" si="0"/>
        <v>否</v>
      </c>
    </row>
    <row r="12" ht="36" customHeight="1" spans="1:5">
      <c r="A12" s="253" t="s">
        <v>3011</v>
      </c>
      <c r="B12" s="265"/>
      <c r="C12" s="266"/>
      <c r="D12" s="132"/>
      <c r="E12" s="264" t="str">
        <f t="shared" si="0"/>
        <v>否</v>
      </c>
    </row>
    <row r="13" ht="36" customHeight="1" spans="1:5">
      <c r="A13" s="253" t="s">
        <v>3012</v>
      </c>
      <c r="B13" s="227"/>
      <c r="C13" s="265"/>
      <c r="D13" s="132"/>
      <c r="E13" s="264" t="str">
        <f t="shared" si="0"/>
        <v>否</v>
      </c>
    </row>
    <row r="14" ht="36" customHeight="1" spans="1:5">
      <c r="A14" s="253" t="s">
        <v>3013</v>
      </c>
      <c r="B14" s="227"/>
      <c r="C14" s="266"/>
      <c r="D14" s="132"/>
      <c r="E14" s="264" t="str">
        <f t="shared" si="0"/>
        <v>否</v>
      </c>
    </row>
    <row r="15" ht="36" customHeight="1" spans="1:5">
      <c r="A15" s="253" t="s">
        <v>3014</v>
      </c>
      <c r="B15" s="227"/>
      <c r="C15" s="268"/>
      <c r="D15" s="132"/>
      <c r="E15" s="264" t="str">
        <f t="shared" si="0"/>
        <v>否</v>
      </c>
    </row>
    <row r="16" ht="36" customHeight="1" spans="1:5">
      <c r="A16" s="253" t="s">
        <v>3015</v>
      </c>
      <c r="B16" s="227"/>
      <c r="C16" s="268"/>
      <c r="D16" s="132"/>
      <c r="E16" s="264" t="str">
        <f t="shared" si="0"/>
        <v>否</v>
      </c>
    </row>
    <row r="17" ht="36" customHeight="1" spans="1:5">
      <c r="A17" s="253" t="s">
        <v>3016</v>
      </c>
      <c r="B17" s="265"/>
      <c r="C17" s="266"/>
      <c r="D17" s="132"/>
      <c r="E17" s="264" t="str">
        <f t="shared" si="0"/>
        <v>否</v>
      </c>
    </row>
    <row r="18" ht="36" customHeight="1" spans="1:5">
      <c r="A18" s="253" t="s">
        <v>3017</v>
      </c>
      <c r="B18" s="227"/>
      <c r="C18" s="268"/>
      <c r="D18" s="132"/>
      <c r="E18" s="264" t="str">
        <f t="shared" si="0"/>
        <v>否</v>
      </c>
    </row>
    <row r="19" ht="36" customHeight="1" spans="1:5">
      <c r="A19" s="253" t="s">
        <v>3018</v>
      </c>
      <c r="B19" s="227"/>
      <c r="C19" s="268"/>
      <c r="D19" s="132"/>
      <c r="E19" s="264" t="str">
        <f t="shared" si="0"/>
        <v>否</v>
      </c>
    </row>
    <row r="20" ht="36" hidden="1" customHeight="1" spans="1:5">
      <c r="A20" s="253" t="s">
        <v>3019</v>
      </c>
      <c r="B20" s="265"/>
      <c r="C20" s="268"/>
      <c r="D20" s="132" t="str">
        <f>IF(B20&gt;0,C20/B20-1,IF(B20&lt;0,-(C20/B20-1),""))</f>
        <v/>
      </c>
      <c r="E20" s="264" t="str">
        <f t="shared" si="0"/>
        <v>否</v>
      </c>
    </row>
    <row r="21" ht="36" customHeight="1" spans="1:5">
      <c r="A21" s="253" t="s">
        <v>3020</v>
      </c>
      <c r="B21" s="227"/>
      <c r="C21" s="266"/>
      <c r="D21" s="132"/>
      <c r="E21" s="264" t="str">
        <f t="shared" si="0"/>
        <v>否</v>
      </c>
    </row>
    <row r="22" ht="36" customHeight="1" spans="1:5">
      <c r="A22" s="253" t="s">
        <v>3021</v>
      </c>
      <c r="B22" s="227">
        <v>5950</v>
      </c>
      <c r="C22" s="266">
        <v>2778</v>
      </c>
      <c r="D22" s="249">
        <f>IF(B22&gt;0,C22/B22-1,IF(B22&lt;0,-(C22/B22-1),""))</f>
        <v>-0.533</v>
      </c>
      <c r="E22" s="264" t="str">
        <f t="shared" si="0"/>
        <v>是</v>
      </c>
    </row>
    <row r="23" ht="36" customHeight="1" spans="1:5">
      <c r="A23" s="178" t="s">
        <v>3022</v>
      </c>
      <c r="B23" s="215">
        <f>SUM(B24:B27)</f>
        <v>0</v>
      </c>
      <c r="C23" s="215">
        <f>SUM(C24:C27)</f>
        <v>0</v>
      </c>
      <c r="D23" s="93"/>
      <c r="E23" s="264" t="str">
        <f t="shared" si="0"/>
        <v>否</v>
      </c>
    </row>
    <row r="24" ht="36" customHeight="1" spans="1:5">
      <c r="A24" s="197" t="s">
        <v>3023</v>
      </c>
      <c r="B24" s="227"/>
      <c r="C24" s="266"/>
      <c r="D24" s="132"/>
      <c r="E24" s="264" t="str">
        <f t="shared" si="0"/>
        <v>否</v>
      </c>
    </row>
    <row r="25" ht="36" customHeight="1" spans="1:5">
      <c r="A25" s="197" t="s">
        <v>3024</v>
      </c>
      <c r="B25" s="227"/>
      <c r="C25" s="266"/>
      <c r="D25" s="132"/>
      <c r="E25" s="264" t="str">
        <f t="shared" si="0"/>
        <v>否</v>
      </c>
    </row>
    <row r="26" ht="36" customHeight="1" spans="1:5">
      <c r="A26" s="197" t="s">
        <v>3025</v>
      </c>
      <c r="B26" s="227"/>
      <c r="C26" s="266"/>
      <c r="D26" s="132"/>
      <c r="E26" s="264" t="str">
        <f t="shared" si="0"/>
        <v>否</v>
      </c>
    </row>
    <row r="27" ht="36" customHeight="1" spans="1:5">
      <c r="A27" s="197" t="s">
        <v>3026</v>
      </c>
      <c r="B27" s="227"/>
      <c r="C27" s="266"/>
      <c r="D27" s="132"/>
      <c r="E27" s="264" t="str">
        <f t="shared" si="0"/>
        <v>否</v>
      </c>
    </row>
    <row r="28" ht="36" customHeight="1" spans="1:5">
      <c r="A28" s="178" t="s">
        <v>3027</v>
      </c>
      <c r="B28" s="215">
        <f>SUM(B29:B31)</f>
        <v>0</v>
      </c>
      <c r="C28" s="215">
        <f>SUM(C29:C31)</f>
        <v>0</v>
      </c>
      <c r="D28" s="93"/>
      <c r="E28" s="264" t="str">
        <f t="shared" si="0"/>
        <v>否</v>
      </c>
    </row>
    <row r="29" ht="36" customHeight="1" spans="1:5">
      <c r="A29" s="197" t="s">
        <v>3028</v>
      </c>
      <c r="B29" s="227"/>
      <c r="C29" s="266"/>
      <c r="D29" s="132"/>
      <c r="E29" s="264" t="str">
        <f t="shared" si="0"/>
        <v>否</v>
      </c>
    </row>
    <row r="30" ht="36" customHeight="1" spans="1:5">
      <c r="A30" s="197" t="s">
        <v>3029</v>
      </c>
      <c r="B30" s="265"/>
      <c r="C30" s="266"/>
      <c r="D30" s="132"/>
      <c r="E30" s="264" t="str">
        <f t="shared" si="0"/>
        <v>否</v>
      </c>
    </row>
    <row r="31" ht="36" customHeight="1" spans="1:5">
      <c r="A31" s="197" t="s">
        <v>3030</v>
      </c>
      <c r="B31" s="227"/>
      <c r="C31" s="266"/>
      <c r="D31" s="132"/>
      <c r="E31" s="264" t="str">
        <f t="shared" si="0"/>
        <v>否</v>
      </c>
    </row>
    <row r="32" ht="36" customHeight="1" spans="1:5">
      <c r="A32" s="178" t="s">
        <v>3031</v>
      </c>
      <c r="B32" s="215">
        <f>SUM(B33:B35)</f>
        <v>0</v>
      </c>
      <c r="C32" s="215">
        <f>SUM(C33:C35)</f>
        <v>0</v>
      </c>
      <c r="D32" s="93"/>
      <c r="E32" s="264" t="str">
        <f t="shared" si="0"/>
        <v>否</v>
      </c>
    </row>
    <row r="33" ht="36" customHeight="1" spans="1:5">
      <c r="A33" s="197" t="s">
        <v>3032</v>
      </c>
      <c r="B33" s="265"/>
      <c r="C33" s="269"/>
      <c r="D33" s="132"/>
      <c r="E33" s="264" t="str">
        <f t="shared" si="0"/>
        <v>否</v>
      </c>
    </row>
    <row r="34" ht="36" customHeight="1" spans="1:5">
      <c r="A34" s="197" t="s">
        <v>3033</v>
      </c>
      <c r="B34" s="227"/>
      <c r="C34" s="269"/>
      <c r="D34" s="132"/>
      <c r="E34" s="264" t="str">
        <f t="shared" si="0"/>
        <v>否</v>
      </c>
    </row>
    <row r="35" ht="36" customHeight="1" spans="1:5">
      <c r="A35" s="197" t="s">
        <v>3034</v>
      </c>
      <c r="B35" s="227"/>
      <c r="C35" s="268"/>
      <c r="D35" s="132"/>
      <c r="E35" s="264" t="str">
        <f t="shared" si="0"/>
        <v>否</v>
      </c>
    </row>
    <row r="36" ht="36" customHeight="1" spans="1:5">
      <c r="A36" s="178" t="s">
        <v>3035</v>
      </c>
      <c r="B36" s="270"/>
      <c r="C36" s="271"/>
      <c r="D36" s="93"/>
      <c r="E36" s="264" t="str">
        <f t="shared" si="0"/>
        <v>否</v>
      </c>
    </row>
    <row r="37" ht="36" customHeight="1" spans="1:5">
      <c r="A37" s="272" t="s">
        <v>3036</v>
      </c>
      <c r="B37" s="215">
        <f>B4+B23+B28+B32+B36</f>
        <v>5950</v>
      </c>
      <c r="C37" s="215">
        <f>C4+C23+C28+C32+C36</f>
        <v>2778</v>
      </c>
      <c r="D37" s="249">
        <f t="shared" ref="D37:D40" si="1">IF(B37&gt;0,C37/B37-1,IF(B37&lt;0,-(C37/B37-1),""))</f>
        <v>-0.533</v>
      </c>
      <c r="E37" s="264" t="str">
        <f t="shared" si="0"/>
        <v>是</v>
      </c>
    </row>
    <row r="38" ht="36" customHeight="1" spans="1:5">
      <c r="A38" s="236" t="s">
        <v>60</v>
      </c>
      <c r="B38" s="215">
        <v>857</v>
      </c>
      <c r="C38" s="215">
        <v>812</v>
      </c>
      <c r="D38" s="249">
        <f t="shared" si="1"/>
        <v>-0.053</v>
      </c>
      <c r="E38" s="264" t="str">
        <f t="shared" si="0"/>
        <v>是</v>
      </c>
    </row>
    <row r="39" ht="18.75" spans="1:5">
      <c r="A39" s="236" t="s">
        <v>3037</v>
      </c>
      <c r="B39" s="215">
        <v>1637</v>
      </c>
      <c r="C39" s="215">
        <v>45</v>
      </c>
      <c r="D39" s="249">
        <f t="shared" si="1"/>
        <v>-0.973</v>
      </c>
      <c r="E39" s="264" t="str">
        <f t="shared" si="0"/>
        <v>是</v>
      </c>
    </row>
    <row r="40" ht="18.75" spans="1:5">
      <c r="A40" s="272" t="s">
        <v>67</v>
      </c>
      <c r="B40" s="215">
        <f>B37+B39+B38</f>
        <v>8444</v>
      </c>
      <c r="C40" s="215">
        <f>C37+C39+C38</f>
        <v>3635</v>
      </c>
      <c r="D40" s="249">
        <f t="shared" si="1"/>
        <v>-0.57</v>
      </c>
      <c r="E40" s="264" t="str">
        <f t="shared" si="0"/>
        <v>是</v>
      </c>
    </row>
    <row r="41" spans="2:2">
      <c r="B41" s="259"/>
    </row>
    <row r="42" spans="2:3">
      <c r="B42" s="259"/>
      <c r="C42" s="259"/>
    </row>
    <row r="43" spans="2:2">
      <c r="B43" s="259"/>
    </row>
    <row r="44" spans="2:3">
      <c r="B44" s="259"/>
      <c r="C44" s="259"/>
    </row>
    <row r="45" spans="2:2">
      <c r="B45" s="259"/>
    </row>
    <row r="46" spans="2:2">
      <c r="B46" s="259"/>
    </row>
    <row r="47" spans="2:3">
      <c r="B47" s="259"/>
      <c r="C47" s="259"/>
    </row>
    <row r="48" spans="2:2">
      <c r="B48" s="259"/>
    </row>
    <row r="49" spans="2:2">
      <c r="B49" s="259"/>
    </row>
    <row r="50" spans="2:2">
      <c r="B50" s="259"/>
    </row>
    <row r="51" spans="2:2">
      <c r="B51" s="259"/>
    </row>
    <row r="52" spans="2:3">
      <c r="B52" s="259"/>
      <c r="C52" s="259"/>
    </row>
    <row r="53" spans="2:2">
      <c r="B53" s="259"/>
    </row>
  </sheetData>
  <autoFilter ref="A3:E40">
    <filterColumn colId="4">
      <customFilters>
        <customFilter operator="equal" val="是"/>
      </customFilters>
    </filterColumn>
    <extLst/>
  </autoFilter>
  <mergeCells count="1">
    <mergeCell ref="A1:D1"/>
  </mergeCells>
  <conditionalFormatting sqref="E3:F39 E40">
    <cfRule type="cellIs" dxfId="4" priority="2" stopIfTrue="1" operator="lessThanOrEqual">
      <formula>-1</formula>
    </cfRule>
  </conditionalFormatting>
  <conditionalFormatting sqref="E4:F4 F5:F7 E5:E40">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view="pageBreakPreview" zoomScaleNormal="100" topLeftCell="A10" workbookViewId="0">
      <selection activeCell="C23" sqref="C23"/>
    </sheetView>
  </sheetViews>
  <sheetFormatPr defaultColWidth="9" defaultRowHeight="14.25" outlineLevelCol="4"/>
  <cols>
    <col min="1" max="1" width="50.775" style="207" customWidth="1"/>
    <col min="2" max="2" width="20.6333333333333" style="207" customWidth="1"/>
    <col min="3" max="3" width="20.6333333333333" style="240" customWidth="1"/>
    <col min="4" max="4" width="20.6333333333333" style="207" customWidth="1"/>
    <col min="5" max="5" width="4.775" style="207" hidden="1" customWidth="1"/>
    <col min="6" max="16384" width="9" style="207"/>
  </cols>
  <sheetData>
    <row r="1" ht="45" customHeight="1" spans="1:5">
      <c r="A1" s="241" t="s">
        <v>3038</v>
      </c>
      <c r="B1" s="241"/>
      <c r="C1" s="241"/>
      <c r="D1" s="241"/>
      <c r="E1" s="242"/>
    </row>
    <row r="2" ht="20.1" customHeight="1" spans="1:5">
      <c r="A2" s="243"/>
      <c r="B2" s="243"/>
      <c r="C2" s="243"/>
      <c r="D2" s="244" t="s">
        <v>2</v>
      </c>
      <c r="E2" s="245"/>
    </row>
    <row r="3" ht="45" customHeight="1" spans="1:5">
      <c r="A3" s="246" t="s">
        <v>4</v>
      </c>
      <c r="B3" s="189" t="s">
        <v>5</v>
      </c>
      <c r="C3" s="189" t="s">
        <v>6</v>
      </c>
      <c r="D3" s="189" t="s">
        <v>7</v>
      </c>
      <c r="E3" s="247" t="s">
        <v>134</v>
      </c>
    </row>
    <row r="4" ht="35.1" customHeight="1" spans="1:5">
      <c r="A4" s="178" t="s">
        <v>3039</v>
      </c>
      <c r="B4" s="248">
        <f>SUM(B5:B10)</f>
        <v>404</v>
      </c>
      <c r="C4" s="248">
        <f>SUM(C5:C10)</f>
        <v>857</v>
      </c>
      <c r="D4" s="249">
        <f>IF(B4&gt;0,C4/B4-1,IF(B4&lt;0,-(C4/B4-1),""))</f>
        <v>1.121</v>
      </c>
      <c r="E4" s="250" t="str">
        <f t="shared" ref="E4:E28" si="0">IF(A4&lt;&gt;"",IF(SUM(B4:C4)&lt;&gt;0,"是","否"),"是")</f>
        <v>是</v>
      </c>
    </row>
    <row r="5" ht="35.1" customHeight="1" spans="1:5">
      <c r="A5" s="179" t="s">
        <v>3040</v>
      </c>
      <c r="B5" s="202"/>
      <c r="C5" s="202"/>
      <c r="D5" s="224"/>
      <c r="E5" s="250" t="str">
        <f t="shared" si="0"/>
        <v>否</v>
      </c>
    </row>
    <row r="6" ht="35.1" customHeight="1" spans="1:5">
      <c r="A6" s="179" t="s">
        <v>3041</v>
      </c>
      <c r="B6" s="202"/>
      <c r="C6" s="202"/>
      <c r="D6" s="224"/>
      <c r="E6" s="250" t="str">
        <f t="shared" si="0"/>
        <v>否</v>
      </c>
    </row>
    <row r="7" ht="35.1" customHeight="1" spans="1:5">
      <c r="A7" s="179" t="s">
        <v>3042</v>
      </c>
      <c r="B7" s="202">
        <v>404</v>
      </c>
      <c r="C7" s="202">
        <v>857</v>
      </c>
      <c r="D7" s="249">
        <f t="shared" ref="D7:D11" si="1">IF(B7&gt;0,C7/B7-1,IF(B7&lt;0,-(C7/B7-1),""))</f>
        <v>1.121</v>
      </c>
      <c r="E7" s="250" t="str">
        <f t="shared" si="0"/>
        <v>是</v>
      </c>
    </row>
    <row r="8" ht="18.75" spans="1:5">
      <c r="A8" s="179" t="s">
        <v>3043</v>
      </c>
      <c r="B8" s="202"/>
      <c r="C8" s="202"/>
      <c r="D8" s="224"/>
      <c r="E8" s="250" t="str">
        <f t="shared" si="0"/>
        <v>否</v>
      </c>
    </row>
    <row r="9" ht="18.75" spans="1:5">
      <c r="A9" s="179" t="s">
        <v>3044</v>
      </c>
      <c r="B9" s="251"/>
      <c r="C9" s="251"/>
      <c r="D9" s="219" t="str">
        <f t="shared" si="1"/>
        <v/>
      </c>
      <c r="E9" s="250" t="str">
        <f t="shared" si="0"/>
        <v>否</v>
      </c>
    </row>
    <row r="10" ht="18.75" spans="1:5">
      <c r="A10" s="179" t="s">
        <v>3045</v>
      </c>
      <c r="B10" s="202"/>
      <c r="C10" s="202"/>
      <c r="D10" s="224"/>
      <c r="E10" s="250" t="str">
        <f t="shared" si="0"/>
        <v>否</v>
      </c>
    </row>
    <row r="11" ht="35.1" customHeight="1" spans="1:5">
      <c r="A11" s="178" t="s">
        <v>3046</v>
      </c>
      <c r="B11" s="252">
        <f>SUM(B12:B16)</f>
        <v>1100</v>
      </c>
      <c r="C11" s="252">
        <f>SUM(C12:C16)</f>
        <v>0</v>
      </c>
      <c r="D11" s="249">
        <f t="shared" si="1"/>
        <v>-1</v>
      </c>
      <c r="E11" s="250" t="str">
        <f t="shared" si="0"/>
        <v>是</v>
      </c>
    </row>
    <row r="12" ht="35.1" customHeight="1" spans="1:5">
      <c r="A12" s="179" t="s">
        <v>3047</v>
      </c>
      <c r="B12" s="202"/>
      <c r="C12" s="202"/>
      <c r="D12" s="224"/>
      <c r="E12" s="250" t="str">
        <f t="shared" si="0"/>
        <v>否</v>
      </c>
    </row>
    <row r="13" ht="18.75" spans="1:5">
      <c r="A13" s="179" t="s">
        <v>3048</v>
      </c>
      <c r="B13" s="202"/>
      <c r="C13" s="202"/>
      <c r="D13" s="224"/>
      <c r="E13" s="250" t="str">
        <f t="shared" si="0"/>
        <v>否</v>
      </c>
    </row>
    <row r="14" ht="18.75" spans="1:5">
      <c r="A14" s="179" t="s">
        <v>3049</v>
      </c>
      <c r="B14" s="251">
        <v>1100</v>
      </c>
      <c r="C14" s="251"/>
      <c r="D14" s="219">
        <f>IF(B14&gt;0,C14/B14-1,IF(B14&lt;0,-(C14/B14-1),""))</f>
        <v>-1</v>
      </c>
      <c r="E14" s="250" t="str">
        <f t="shared" si="0"/>
        <v>是</v>
      </c>
    </row>
    <row r="15" ht="18.75" spans="1:5">
      <c r="A15" s="179" t="s">
        <v>3050</v>
      </c>
      <c r="B15" s="251"/>
      <c r="C15" s="251"/>
      <c r="D15" s="219" t="str">
        <f>IF(B15&gt;0,C15/B15-1,IF(B15&lt;0,-(C15/B15-1),""))</f>
        <v/>
      </c>
      <c r="E15" s="250" t="str">
        <f t="shared" si="0"/>
        <v>否</v>
      </c>
    </row>
    <row r="16" ht="18.75" spans="1:5">
      <c r="A16" s="179" t="s">
        <v>3051</v>
      </c>
      <c r="B16" s="202"/>
      <c r="C16" s="202"/>
      <c r="D16" s="224"/>
      <c r="E16" s="250" t="str">
        <f t="shared" si="0"/>
        <v>否</v>
      </c>
    </row>
    <row r="17" s="239" customFormat="1" ht="35.1" customHeight="1" spans="1:5">
      <c r="A17" s="178" t="s">
        <v>3052</v>
      </c>
      <c r="B17" s="252">
        <f>B18</f>
        <v>0</v>
      </c>
      <c r="C17" s="252">
        <f t="shared" ref="C17:C21" si="2">C18</f>
        <v>0</v>
      </c>
      <c r="D17" s="234"/>
      <c r="E17" s="250" t="str">
        <f t="shared" si="0"/>
        <v>否</v>
      </c>
    </row>
    <row r="18" ht="35.1" customHeight="1" spans="1:5">
      <c r="A18" s="179" t="s">
        <v>3053</v>
      </c>
      <c r="B18" s="202"/>
      <c r="C18" s="202"/>
      <c r="D18" s="234"/>
      <c r="E18" s="250" t="str">
        <f t="shared" si="0"/>
        <v>否</v>
      </c>
    </row>
    <row r="19" ht="35.1" customHeight="1" spans="1:5">
      <c r="A19" s="178" t="s">
        <v>3054</v>
      </c>
      <c r="B19" s="252">
        <f>B20</f>
        <v>0</v>
      </c>
      <c r="C19" s="252">
        <f t="shared" si="2"/>
        <v>0</v>
      </c>
      <c r="D19" s="234"/>
      <c r="E19" s="250" t="str">
        <f t="shared" si="0"/>
        <v>否</v>
      </c>
    </row>
    <row r="20" ht="35.1" customHeight="1" spans="1:5">
      <c r="A20" s="253" t="s">
        <v>3055</v>
      </c>
      <c r="B20" s="202"/>
      <c r="C20" s="202"/>
      <c r="D20" s="224"/>
      <c r="E20" s="250" t="str">
        <f t="shared" si="0"/>
        <v>否</v>
      </c>
    </row>
    <row r="21" ht="35.1" customHeight="1" spans="1:5">
      <c r="A21" s="178" t="s">
        <v>3056</v>
      </c>
      <c r="B21" s="252">
        <f>B22</f>
        <v>0</v>
      </c>
      <c r="C21" s="252">
        <f t="shared" si="2"/>
        <v>0</v>
      </c>
      <c r="D21" s="234"/>
      <c r="E21" s="250" t="str">
        <f t="shared" si="0"/>
        <v>否</v>
      </c>
    </row>
    <row r="22" ht="35.1" customHeight="1" spans="1:5">
      <c r="A22" s="179" t="s">
        <v>3057</v>
      </c>
      <c r="B22" s="202"/>
      <c r="C22" s="202"/>
      <c r="D22" s="224"/>
      <c r="E22" s="250" t="str">
        <f t="shared" si="0"/>
        <v>否</v>
      </c>
    </row>
    <row r="23" ht="35.1" customHeight="1" spans="1:5">
      <c r="A23" s="235" t="s">
        <v>3058</v>
      </c>
      <c r="B23" s="252">
        <f>B4+B11+B17+B19+B21</f>
        <v>1504</v>
      </c>
      <c r="C23" s="252">
        <f>C4+C11+C17+C19+C21</f>
        <v>857</v>
      </c>
      <c r="D23" s="249">
        <f t="shared" ref="D23:D26" si="3">IF(B23&gt;0,C23/B23-1,IF(B23&lt;0,-(C23/B23-1),""))</f>
        <v>-0.43</v>
      </c>
      <c r="E23" s="250" t="str">
        <f t="shared" si="0"/>
        <v>是</v>
      </c>
    </row>
    <row r="24" ht="18.75" spans="1:5">
      <c r="A24" s="254" t="s">
        <v>120</v>
      </c>
      <c r="B24" s="252">
        <f>B25+B26</f>
        <v>6895</v>
      </c>
      <c r="C24" s="252">
        <f>C25+C26</f>
        <v>2778</v>
      </c>
      <c r="D24" s="249">
        <f t="shared" si="3"/>
        <v>-0.597</v>
      </c>
      <c r="E24" s="250" t="str">
        <f t="shared" si="0"/>
        <v>是</v>
      </c>
    </row>
    <row r="25" ht="18.75" spans="1:5">
      <c r="A25" s="255" t="s">
        <v>3059</v>
      </c>
      <c r="B25" s="251"/>
      <c r="C25" s="251"/>
      <c r="D25" s="256"/>
      <c r="E25" s="250" t="str">
        <f t="shared" si="0"/>
        <v>否</v>
      </c>
    </row>
    <row r="26" ht="18.75" spans="1:5">
      <c r="A26" s="257" t="s">
        <v>3060</v>
      </c>
      <c r="B26" s="202">
        <v>6895</v>
      </c>
      <c r="C26" s="202">
        <v>2778</v>
      </c>
      <c r="D26" s="249">
        <f t="shared" si="3"/>
        <v>-0.597</v>
      </c>
      <c r="E26" s="250" t="str">
        <f t="shared" si="0"/>
        <v>是</v>
      </c>
    </row>
    <row r="27" ht="35.1" customHeight="1" spans="1:5">
      <c r="A27" s="258" t="s">
        <v>3061</v>
      </c>
      <c r="B27" s="252">
        <v>45</v>
      </c>
      <c r="C27" s="252"/>
      <c r="D27" s="234"/>
      <c r="E27" s="250" t="str">
        <f t="shared" si="0"/>
        <v>是</v>
      </c>
    </row>
    <row r="28" ht="35.1" customHeight="1" spans="1:5">
      <c r="A28" s="198" t="s">
        <v>127</v>
      </c>
      <c r="B28" s="252">
        <f>B23+B24+B27</f>
        <v>8444</v>
      </c>
      <c r="C28" s="252">
        <f>C23+C24+C27</f>
        <v>3635</v>
      </c>
      <c r="D28" s="249">
        <f>IF(B28&gt;0,C28/B28-1,IF(B28&lt;0,-(C28/B28-1),""))</f>
        <v>-0.57</v>
      </c>
      <c r="E28" s="250" t="str">
        <f t="shared" si="0"/>
        <v>是</v>
      </c>
    </row>
    <row r="29" spans="2:2">
      <c r="B29" s="237"/>
    </row>
    <row r="30" spans="2:3">
      <c r="B30" s="237"/>
      <c r="C30" s="259"/>
    </row>
    <row r="31" spans="2:2">
      <c r="B31" s="237"/>
    </row>
    <row r="32" spans="2:3">
      <c r="B32" s="237"/>
      <c r="C32" s="259"/>
    </row>
    <row r="33" spans="2:2">
      <c r="B33" s="237"/>
    </row>
    <row r="34" spans="2:2">
      <c r="B34" s="237"/>
    </row>
    <row r="35" spans="2:3">
      <c r="B35" s="237"/>
      <c r="C35" s="259"/>
    </row>
    <row r="36" spans="2:2">
      <c r="B36" s="237"/>
    </row>
    <row r="37" spans="2:2">
      <c r="B37" s="237"/>
    </row>
    <row r="38" spans="2:2">
      <c r="B38" s="237"/>
    </row>
    <row r="39" spans="2:2">
      <c r="B39" s="237"/>
    </row>
    <row r="40" spans="2:3">
      <c r="B40" s="237"/>
      <c r="C40" s="259"/>
    </row>
    <row r="41" spans="2:2">
      <c r="B41" s="237"/>
    </row>
  </sheetData>
  <autoFilter ref="A3:E28">
    <filterColumn colId="4">
      <customFilters>
        <customFilter operator="equal" val="是"/>
      </customFilters>
    </filterColumn>
    <extLst/>
  </autoFilter>
  <mergeCells count="1">
    <mergeCell ref="A1:D1"/>
  </mergeCells>
  <conditionalFormatting sqref="E29">
    <cfRule type="cellIs" dxfId="4" priority="1" stopIfTrue="1" operator="lessThanOrEqual">
      <formula>-1</formula>
    </cfRule>
  </conditionalFormatting>
  <conditionalFormatting sqref="E3:E29 D5:D6 D8:D10 D12:D22 D25 D27">
    <cfRule type="cellIs" dxfId="4"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7"/>
  <sheetViews>
    <sheetView showGridLines="0" showZeros="0" view="pageBreakPreview" zoomScaleNormal="100" topLeftCell="A16" workbookViewId="0">
      <selection activeCell="B33" sqref="B33"/>
    </sheetView>
  </sheetViews>
  <sheetFormatPr defaultColWidth="9" defaultRowHeight="20.25" outlineLevelCol="4"/>
  <cols>
    <col min="1" max="1" width="52.6666666666667" style="207" customWidth="1"/>
    <col min="2" max="2" width="20.6333333333333" style="207" customWidth="1"/>
    <col min="3" max="3" width="20.6333333333333" style="208" customWidth="1"/>
    <col min="4" max="4" width="20.6333333333333" style="207" customWidth="1"/>
    <col min="5" max="5" width="4.44166666666667" style="207" hidden="1" customWidth="1"/>
    <col min="6" max="16384" width="9" style="207"/>
  </cols>
  <sheetData>
    <row r="1" ht="45" customHeight="1" spans="1:4">
      <c r="A1" s="209" t="s">
        <v>3062</v>
      </c>
      <c r="B1" s="209"/>
      <c r="C1" s="210"/>
      <c r="D1" s="209"/>
    </row>
    <row r="2" ht="20.1" customHeight="1" spans="1:4">
      <c r="A2" s="211"/>
      <c r="B2" s="211"/>
      <c r="C2" s="212"/>
      <c r="D2" s="213" t="s">
        <v>2</v>
      </c>
    </row>
    <row r="3" ht="45" customHeight="1" spans="1:5">
      <c r="A3" s="214" t="s">
        <v>3002</v>
      </c>
      <c r="B3" s="189" t="s">
        <v>5</v>
      </c>
      <c r="C3" s="189" t="s">
        <v>6</v>
      </c>
      <c r="D3" s="189" t="s">
        <v>7</v>
      </c>
      <c r="E3" s="207" t="s">
        <v>134</v>
      </c>
    </row>
    <row r="4" ht="36" customHeight="1" spans="1:5">
      <c r="A4" s="178" t="s">
        <v>3063</v>
      </c>
      <c r="B4" s="215">
        <f>SUM(B5:B22)</f>
        <v>5950</v>
      </c>
      <c r="C4" s="215">
        <f>SUM(C5:C22)</f>
        <v>2778</v>
      </c>
      <c r="D4" s="93"/>
      <c r="E4" s="160" t="str">
        <f t="shared" ref="E4:E35" si="0">IF(A4&lt;&gt;"",IF(SUM(B4:C4)&lt;&gt;0,"是","否"),"是")</f>
        <v>是</v>
      </c>
    </row>
    <row r="5" ht="36" customHeight="1" spans="1:5">
      <c r="A5" s="197" t="s">
        <v>3004</v>
      </c>
      <c r="B5" s="112"/>
      <c r="C5" s="216"/>
      <c r="D5" s="217"/>
      <c r="E5" s="160" t="str">
        <f t="shared" si="0"/>
        <v>否</v>
      </c>
    </row>
    <row r="6" ht="36" hidden="1" customHeight="1" spans="1:5">
      <c r="A6" s="197" t="s">
        <v>3005</v>
      </c>
      <c r="B6" s="192"/>
      <c r="C6" s="218"/>
      <c r="D6" s="219" t="str">
        <f>IF(B6&gt;0,C6/B6-1,IF(B6&lt;0,-(C6/B6-1),""))</f>
        <v/>
      </c>
      <c r="E6" s="160" t="str">
        <f t="shared" si="0"/>
        <v>否</v>
      </c>
    </row>
    <row r="7" ht="36" customHeight="1" spans="1:5">
      <c r="A7" s="197" t="s">
        <v>3006</v>
      </c>
      <c r="B7" s="220"/>
      <c r="C7" s="216"/>
      <c r="D7" s="221"/>
      <c r="E7" s="160" t="str">
        <f t="shared" si="0"/>
        <v>否</v>
      </c>
    </row>
    <row r="8" ht="36" hidden="1" customHeight="1" spans="1:5">
      <c r="A8" s="197" t="s">
        <v>3007</v>
      </c>
      <c r="B8" s="222"/>
      <c r="C8" s="218">
        <v>0</v>
      </c>
      <c r="D8" s="219" t="str">
        <f>IF(B8&gt;0,C8/B8-1,IF(B8&lt;0,-(C8/B8-1),""))</f>
        <v/>
      </c>
      <c r="E8" s="160" t="str">
        <f t="shared" si="0"/>
        <v>否</v>
      </c>
    </row>
    <row r="9" ht="36" customHeight="1" spans="1:5">
      <c r="A9" s="197" t="s">
        <v>3008</v>
      </c>
      <c r="B9" s="220"/>
      <c r="C9" s="216"/>
      <c r="D9" s="221"/>
      <c r="E9" s="160" t="str">
        <f t="shared" si="0"/>
        <v>否</v>
      </c>
    </row>
    <row r="10" ht="36" customHeight="1" spans="1:5">
      <c r="A10" s="197" t="s">
        <v>3011</v>
      </c>
      <c r="B10" s="223"/>
      <c r="C10" s="216"/>
      <c r="D10" s="224"/>
      <c r="E10" s="160" t="str">
        <f t="shared" si="0"/>
        <v>否</v>
      </c>
    </row>
    <row r="11" ht="36" customHeight="1" spans="1:5">
      <c r="A11" s="197" t="s">
        <v>3012</v>
      </c>
      <c r="B11" s="223"/>
      <c r="C11" s="225"/>
      <c r="D11" s="221"/>
      <c r="E11" s="160" t="str">
        <f t="shared" si="0"/>
        <v>否</v>
      </c>
    </row>
    <row r="12" ht="36" customHeight="1" spans="1:5">
      <c r="A12" s="197" t="s">
        <v>3013</v>
      </c>
      <c r="B12" s="220"/>
      <c r="C12" s="226"/>
      <c r="D12" s="221"/>
      <c r="E12" s="160" t="str">
        <f t="shared" si="0"/>
        <v>否</v>
      </c>
    </row>
    <row r="13" ht="36" customHeight="1" spans="1:5">
      <c r="A13" s="197" t="s">
        <v>3014</v>
      </c>
      <c r="B13" s="220"/>
      <c r="C13" s="216"/>
      <c r="D13" s="221"/>
      <c r="E13" s="160" t="str">
        <f t="shared" si="0"/>
        <v>否</v>
      </c>
    </row>
    <row r="14" ht="36" customHeight="1" spans="1:5">
      <c r="A14" s="197" t="s">
        <v>3010</v>
      </c>
      <c r="B14" s="220"/>
      <c r="C14" s="216"/>
      <c r="D14" s="221"/>
      <c r="E14" s="160" t="str">
        <f t="shared" si="0"/>
        <v>否</v>
      </c>
    </row>
    <row r="15" ht="36" customHeight="1" spans="1:5">
      <c r="A15" s="197" t="s">
        <v>3064</v>
      </c>
      <c r="B15" s="220"/>
      <c r="C15" s="225"/>
      <c r="D15" s="221"/>
      <c r="E15" s="160" t="str">
        <f t="shared" si="0"/>
        <v>否</v>
      </c>
    </row>
    <row r="16" ht="36" customHeight="1" spans="1:5">
      <c r="A16" s="197" t="s">
        <v>3016</v>
      </c>
      <c r="B16" s="220"/>
      <c r="C16" s="216"/>
      <c r="D16" s="221"/>
      <c r="E16" s="160" t="str">
        <f t="shared" si="0"/>
        <v>否</v>
      </c>
    </row>
    <row r="17" ht="36" customHeight="1" spans="1:5">
      <c r="A17" s="197" t="s">
        <v>3017</v>
      </c>
      <c r="B17" s="220"/>
      <c r="C17" s="216"/>
      <c r="D17" s="221"/>
      <c r="E17" s="160" t="str">
        <f t="shared" si="0"/>
        <v>否</v>
      </c>
    </row>
    <row r="18" ht="36" customHeight="1" spans="1:5">
      <c r="A18" s="197" t="s">
        <v>3018</v>
      </c>
      <c r="B18" s="220"/>
      <c r="C18" s="216"/>
      <c r="D18" s="221"/>
      <c r="E18" s="160" t="str">
        <f t="shared" si="0"/>
        <v>否</v>
      </c>
    </row>
    <row r="19" ht="36" hidden="1" customHeight="1" spans="1:5">
      <c r="A19" s="197" t="s">
        <v>3020</v>
      </c>
      <c r="B19" s="222"/>
      <c r="C19" s="218"/>
      <c r="D19" s="219" t="str">
        <f>IF(B19&gt;0,C19/B19-1,IF(B19&lt;0,-(C19/B19-1),""))</f>
        <v/>
      </c>
      <c r="E19" s="160" t="str">
        <f t="shared" si="0"/>
        <v>否</v>
      </c>
    </row>
    <row r="20" ht="36" customHeight="1" spans="1:5">
      <c r="A20" s="197" t="s">
        <v>3021</v>
      </c>
      <c r="B20" s="227">
        <v>5950</v>
      </c>
      <c r="C20" s="216">
        <v>2778</v>
      </c>
      <c r="D20" s="221"/>
      <c r="E20" s="160" t="str">
        <f t="shared" si="0"/>
        <v>是</v>
      </c>
    </row>
    <row r="21" ht="36" customHeight="1" spans="1:5">
      <c r="A21" s="178" t="s">
        <v>3065</v>
      </c>
      <c r="B21" s="215">
        <f>B22+B23</f>
        <v>0</v>
      </c>
      <c r="C21" s="215">
        <f>C22+C23</f>
        <v>0</v>
      </c>
      <c r="D21" s="217"/>
      <c r="E21" s="160" t="str">
        <f t="shared" si="0"/>
        <v>否</v>
      </c>
    </row>
    <row r="22" ht="18.75" spans="1:5">
      <c r="A22" s="197" t="s">
        <v>3023</v>
      </c>
      <c r="B22" s="228"/>
      <c r="C22" s="228"/>
      <c r="D22" s="221"/>
      <c r="E22" s="160" t="str">
        <f t="shared" si="0"/>
        <v>否</v>
      </c>
    </row>
    <row r="23" ht="18.75" spans="1:5">
      <c r="A23" s="197" t="s">
        <v>3024</v>
      </c>
      <c r="B23" s="228">
        <v>0</v>
      </c>
      <c r="C23" s="229"/>
      <c r="D23" s="221" t="str">
        <f>IF(B23&gt;0,C23/B23-1,IF(B23&lt;0,-(C23/B23-1),""))</f>
        <v/>
      </c>
      <c r="E23" s="160" t="str">
        <f t="shared" si="0"/>
        <v>否</v>
      </c>
    </row>
    <row r="24" ht="18.75" spans="1:5">
      <c r="A24" s="178" t="s">
        <v>3066</v>
      </c>
      <c r="B24" s="191">
        <f>SUM(B25:B27)</f>
        <v>0</v>
      </c>
      <c r="C24" s="230">
        <f>SUM(C25:C27)</f>
        <v>0</v>
      </c>
      <c r="D24" s="219" t="str">
        <f>IF(B24&gt;0,C24/B24-1,IF(B24&lt;0,-(C24/B24-1),""))</f>
        <v/>
      </c>
      <c r="E24" s="160" t="str">
        <f t="shared" si="0"/>
        <v>否</v>
      </c>
    </row>
    <row r="25" ht="18.75" spans="1:5">
      <c r="A25" s="197" t="s">
        <v>3067</v>
      </c>
      <c r="B25" s="192"/>
      <c r="C25" s="231"/>
      <c r="D25" s="219" t="str">
        <f>IF(B25&gt;0,C25/B25-1,IF(B25&lt;0,-(C25/B25-1),""))</f>
        <v/>
      </c>
      <c r="E25" s="160" t="str">
        <f t="shared" si="0"/>
        <v>否</v>
      </c>
    </row>
    <row r="26" ht="18.75" spans="1:5">
      <c r="A26" s="197" t="s">
        <v>3068</v>
      </c>
      <c r="B26" s="192"/>
      <c r="C26" s="231"/>
      <c r="D26" s="219" t="str">
        <f>IF(B26&gt;0,C26/B26-1,IF(B26&lt;0,-(C26/B26-1),""))</f>
        <v/>
      </c>
      <c r="E26" s="160" t="str">
        <f t="shared" si="0"/>
        <v>否</v>
      </c>
    </row>
    <row r="27" ht="18.75" spans="1:5">
      <c r="A27" s="197" t="s">
        <v>3069</v>
      </c>
      <c r="B27" s="131"/>
      <c r="C27" s="229">
        <f>SUM(C28:C29)</f>
        <v>0</v>
      </c>
      <c r="D27" s="219" t="str">
        <f>IF(B27&gt;0,C27/B27-1,IF(B27&lt;0,-(C27/B27-1),""))</f>
        <v/>
      </c>
      <c r="E27" s="160" t="str">
        <f t="shared" si="0"/>
        <v>否</v>
      </c>
    </row>
    <row r="28" ht="18.75" spans="1:5">
      <c r="A28" s="178" t="s">
        <v>3070</v>
      </c>
      <c r="B28" s="191">
        <f>B29</f>
        <v>0</v>
      </c>
      <c r="C28" s="191"/>
      <c r="D28" s="217"/>
      <c r="E28" s="160" t="str">
        <f t="shared" si="0"/>
        <v>否</v>
      </c>
    </row>
    <row r="29" ht="36" customHeight="1" spans="1:5">
      <c r="A29" s="197" t="s">
        <v>3033</v>
      </c>
      <c r="B29" s="131"/>
      <c r="C29" s="232"/>
      <c r="D29" s="224"/>
      <c r="E29" s="160" t="str">
        <f t="shared" si="0"/>
        <v>否</v>
      </c>
    </row>
    <row r="30" ht="36" customHeight="1" spans="1:5">
      <c r="A30" s="178" t="s">
        <v>3071</v>
      </c>
      <c r="B30" s="204"/>
      <c r="C30" s="233"/>
      <c r="D30" s="234"/>
      <c r="E30" s="160" t="str">
        <f t="shared" si="0"/>
        <v>否</v>
      </c>
    </row>
    <row r="31" ht="36" customHeight="1" spans="1:5">
      <c r="A31" s="235" t="s">
        <v>3036</v>
      </c>
      <c r="B31" s="112">
        <f>B4+B21+B24+B28+B30</f>
        <v>5950</v>
      </c>
      <c r="C31" s="112">
        <f>C4+C21+C24+C28+C30</f>
        <v>2778</v>
      </c>
      <c r="D31" s="217"/>
      <c r="E31" s="160" t="str">
        <f t="shared" si="0"/>
        <v>是</v>
      </c>
    </row>
    <row r="32" ht="36" customHeight="1" spans="1:5">
      <c r="A32" s="236" t="s">
        <v>60</v>
      </c>
      <c r="B32" s="215">
        <v>857</v>
      </c>
      <c r="C32" s="215">
        <v>812</v>
      </c>
      <c r="D32" s="217"/>
      <c r="E32" s="160" t="str">
        <f t="shared" si="0"/>
        <v>是</v>
      </c>
    </row>
    <row r="33" ht="18.75" spans="1:5">
      <c r="A33" s="236" t="s">
        <v>3037</v>
      </c>
      <c r="B33" s="215">
        <v>1637</v>
      </c>
      <c r="C33" s="215">
        <v>45</v>
      </c>
      <c r="D33" s="217"/>
      <c r="E33" s="160" t="str">
        <f t="shared" si="0"/>
        <v>是</v>
      </c>
    </row>
    <row r="34" ht="18.75" spans="1:5">
      <c r="A34" s="198" t="s">
        <v>67</v>
      </c>
      <c r="B34" s="112">
        <f>B31+B32+B33</f>
        <v>8444</v>
      </c>
      <c r="C34" s="112">
        <f>C31+C32+C33</f>
        <v>3635</v>
      </c>
      <c r="D34" s="217"/>
      <c r="E34" s="160" t="str">
        <f t="shared" si="0"/>
        <v>是</v>
      </c>
    </row>
    <row r="35" spans="2:2">
      <c r="B35" s="237"/>
    </row>
    <row r="36" spans="2:2">
      <c r="B36" s="238"/>
    </row>
    <row r="37" spans="2:2">
      <c r="B37" s="237"/>
    </row>
    <row r="38" spans="2:2">
      <c r="B38" s="238"/>
    </row>
    <row r="39" spans="2:2">
      <c r="B39" s="237"/>
    </row>
    <row r="40" spans="2:2">
      <c r="B40" s="237"/>
    </row>
    <row r="41" spans="2:2">
      <c r="B41" s="238"/>
    </row>
    <row r="42" spans="2:2">
      <c r="B42" s="237"/>
    </row>
    <row r="43" spans="2:2">
      <c r="B43" s="237"/>
    </row>
    <row r="44" spans="2:2">
      <c r="B44" s="237"/>
    </row>
    <row r="45" spans="2:2">
      <c r="B45" s="237"/>
    </row>
    <row r="46" spans="2:2">
      <c r="B46" s="238"/>
    </row>
    <row r="47" spans="2:2">
      <c r="B47" s="237"/>
    </row>
  </sheetData>
  <autoFilter ref="A3:E34">
    <filterColumn colId="4">
      <customFilters>
        <customFilter operator="equal" val="是"/>
      </customFilters>
    </filterColumn>
    <extLst/>
  </autoFilter>
  <mergeCells count="1">
    <mergeCell ref="A1:D1"/>
  </mergeCells>
  <conditionalFormatting sqref="E3:E34">
    <cfRule type="cellIs" dxfId="4" priority="2" stopIfTrue="1" operator="lessThanOrEqual">
      <formula>-1</formula>
    </cfRule>
  </conditionalFormatting>
  <conditionalFormatting sqref="D5 D7 D31:D34 D9 D11:D18 D28 D20:D23">
    <cfRule type="cellIs" dxfId="5"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rgb="FF00B0F0"/>
  </sheetPr>
  <dimension ref="A1:E36"/>
  <sheetViews>
    <sheetView showGridLines="0" showZeros="0" view="pageBreakPreview" zoomScaleNormal="100" topLeftCell="A10" workbookViewId="0">
      <selection activeCell="B23" sqref="B23"/>
    </sheetView>
  </sheetViews>
  <sheetFormatPr defaultColWidth="9" defaultRowHeight="13.5" outlineLevelCol="4"/>
  <cols>
    <col min="1" max="1" width="50.775" customWidth="1"/>
    <col min="2" max="4" width="20.6333333333333" customWidth="1"/>
    <col min="5" max="5" width="5.33333333333333" hidden="1" customWidth="1"/>
  </cols>
  <sheetData>
    <row r="1" ht="45" customHeight="1" spans="1:4">
      <c r="A1" s="185" t="s">
        <v>3072</v>
      </c>
      <c r="B1" s="185"/>
      <c r="C1" s="185"/>
      <c r="D1" s="185"/>
    </row>
    <row r="2" ht="20.1" customHeight="1" spans="1:4">
      <c r="A2" s="186"/>
      <c r="B2" s="186"/>
      <c r="C2" s="186"/>
      <c r="D2" s="187" t="s">
        <v>2</v>
      </c>
    </row>
    <row r="3" ht="45" customHeight="1" spans="1:5">
      <c r="A3" s="188" t="s">
        <v>3073</v>
      </c>
      <c r="B3" s="189" t="s">
        <v>5</v>
      </c>
      <c r="C3" s="189" t="s">
        <v>6</v>
      </c>
      <c r="D3" s="189" t="s">
        <v>7</v>
      </c>
      <c r="E3" s="190" t="s">
        <v>134</v>
      </c>
    </row>
    <row r="4" ht="36" customHeight="1" spans="1:5">
      <c r="A4" s="178" t="s">
        <v>3039</v>
      </c>
      <c r="B4" s="191">
        <f>SUM(B5:B7)</f>
        <v>404</v>
      </c>
      <c r="C4" s="191">
        <f>SUM(C5:C7)</f>
        <v>857</v>
      </c>
      <c r="D4" s="93"/>
      <c r="E4" s="160" t="str">
        <f>IF(A4&lt;&gt;"",IF(SUM(B4:C4)&lt;&gt;0,"是","否"),"是")</f>
        <v>是</v>
      </c>
    </row>
    <row r="5" ht="18.75" spans="1:5">
      <c r="A5" s="179" t="s">
        <v>3074</v>
      </c>
      <c r="B5" s="192"/>
      <c r="C5" s="192"/>
      <c r="D5" s="193"/>
      <c r="E5" s="160" t="str">
        <f>IF(A5&lt;&gt;"",IF(SUM(B5:C5)&lt;&gt;0,"是","否"),"是")</f>
        <v>否</v>
      </c>
    </row>
    <row r="6" ht="18.75" spans="1:5">
      <c r="A6" s="179" t="s">
        <v>3042</v>
      </c>
      <c r="B6" s="192">
        <v>404</v>
      </c>
      <c r="C6" s="192">
        <v>857</v>
      </c>
      <c r="D6" s="193"/>
      <c r="E6" s="160"/>
    </row>
    <row r="7" ht="18.75" spans="1:5">
      <c r="A7" s="179" t="s">
        <v>3045</v>
      </c>
      <c r="B7" s="192"/>
      <c r="C7" s="192"/>
      <c r="D7" s="194" t="str">
        <f>IF(B7&gt;0,C7/B7-1,IF(B7&lt;0,-(C7/B7-1),""))</f>
        <v/>
      </c>
      <c r="E7" s="160" t="str">
        <f>IF(A7&lt;&gt;"",IF(SUM(B7:C7)&lt;&gt;0,"是","否"),"是")</f>
        <v>否</v>
      </c>
    </row>
    <row r="8" ht="18.75" spans="1:5">
      <c r="A8" s="178" t="s">
        <v>3046</v>
      </c>
      <c r="B8" s="191">
        <f>SUM(B9:B11)</f>
        <v>1100</v>
      </c>
      <c r="C8" s="191">
        <f>SUM(C9:C11)</f>
        <v>0</v>
      </c>
      <c r="D8" s="195"/>
      <c r="E8" s="160" t="str">
        <f>IF(A8&lt;&gt;"",IF(SUM(B8:C8)&lt;&gt;0,"是","否"),"是")</f>
        <v>是</v>
      </c>
    </row>
    <row r="9" ht="18.75" spans="1:5">
      <c r="A9" s="179" t="s">
        <v>3049</v>
      </c>
      <c r="B9" s="192">
        <v>1100</v>
      </c>
      <c r="C9" s="191"/>
      <c r="D9" s="195"/>
      <c r="E9" s="160"/>
    </row>
    <row r="10" ht="36" customHeight="1" spans="1:5">
      <c r="A10" s="179" t="s">
        <v>3047</v>
      </c>
      <c r="B10" s="192"/>
      <c r="C10" s="192"/>
      <c r="D10" s="193"/>
      <c r="E10" s="160" t="str">
        <f t="shared" ref="E10:E23" si="0">IF(A10&lt;&gt;"",IF(SUM(B10:C10)&lt;&gt;0,"是","否"),"是")</f>
        <v>否</v>
      </c>
    </row>
    <row r="11" ht="18.75" spans="1:5">
      <c r="A11" s="179" t="s">
        <v>3051</v>
      </c>
      <c r="B11" s="192"/>
      <c r="C11" s="192"/>
      <c r="D11" s="193"/>
      <c r="E11" s="160" t="str">
        <f t="shared" si="0"/>
        <v>否</v>
      </c>
    </row>
    <row r="12" ht="18.75" spans="1:5">
      <c r="A12" s="178" t="s">
        <v>3052</v>
      </c>
      <c r="B12" s="191">
        <f>B13</f>
        <v>0</v>
      </c>
      <c r="C12" s="191">
        <f>C13</f>
        <v>0</v>
      </c>
      <c r="D12" s="196" t="str">
        <f>IF(B12&gt;0,C12/B12-1,IF(B12&lt;0,-(C12/B12-1),""))</f>
        <v/>
      </c>
      <c r="E12" s="160" t="str">
        <f t="shared" si="0"/>
        <v>否</v>
      </c>
    </row>
    <row r="13" ht="18.75" spans="1:5">
      <c r="A13" s="179" t="s">
        <v>3053</v>
      </c>
      <c r="B13" s="192"/>
      <c r="C13" s="192"/>
      <c r="D13" s="194" t="str">
        <f>IF(B13&gt;0,C13/B13-1,IF(B13&lt;0,-(C13/B13-1),""))</f>
        <v/>
      </c>
      <c r="E13" s="160" t="str">
        <f t="shared" si="0"/>
        <v>否</v>
      </c>
    </row>
    <row r="14" ht="18.75" spans="1:5">
      <c r="A14" s="178" t="s">
        <v>3054</v>
      </c>
      <c r="B14" s="191"/>
      <c r="C14" s="191"/>
      <c r="D14" s="196" t="str">
        <f>IF(B14&gt;0,C14/B14-1,IF(B14&lt;0,-(C14/B14-1),""))</f>
        <v/>
      </c>
      <c r="E14" s="160" t="str">
        <f t="shared" si="0"/>
        <v>否</v>
      </c>
    </row>
    <row r="15" ht="18.75" spans="1:5">
      <c r="A15" s="197" t="s">
        <v>3075</v>
      </c>
      <c r="B15" s="192"/>
      <c r="C15" s="192"/>
      <c r="D15" s="194" t="str">
        <f>IF(B15&gt;0,C15/B15-1,IF(B15&lt;0,-(C15/B15-1),""))</f>
        <v/>
      </c>
      <c r="E15" s="160" t="str">
        <f t="shared" si="0"/>
        <v>否</v>
      </c>
    </row>
    <row r="16" ht="18.75" spans="1:5">
      <c r="A16" s="178" t="s">
        <v>3056</v>
      </c>
      <c r="B16" s="191"/>
      <c r="C16" s="191"/>
      <c r="D16" s="195"/>
      <c r="E16" s="160" t="str">
        <f t="shared" si="0"/>
        <v>否</v>
      </c>
    </row>
    <row r="17" ht="36" customHeight="1" spans="1:5">
      <c r="A17" s="179" t="s">
        <v>3057</v>
      </c>
      <c r="B17" s="192"/>
      <c r="C17" s="192"/>
      <c r="D17" s="193"/>
      <c r="E17" s="160" t="str">
        <f t="shared" si="0"/>
        <v>否</v>
      </c>
    </row>
    <row r="18" ht="36" customHeight="1" spans="1:5">
      <c r="A18" s="198" t="s">
        <v>3058</v>
      </c>
      <c r="B18" s="191">
        <f>B4+B8+B12+B14+B16</f>
        <v>1504</v>
      </c>
      <c r="C18" s="191">
        <f>C4+C8+C12+C14+C16</f>
        <v>857</v>
      </c>
      <c r="D18" s="195"/>
      <c r="E18" s="160" t="str">
        <f t="shared" si="0"/>
        <v>是</v>
      </c>
    </row>
    <row r="19" ht="36" customHeight="1" spans="1:5">
      <c r="A19" s="199" t="s">
        <v>120</v>
      </c>
      <c r="B19" s="191">
        <f>B20+B21</f>
        <v>6895</v>
      </c>
      <c r="C19" s="191">
        <f>C20+C21</f>
        <v>2778</v>
      </c>
      <c r="D19" s="195"/>
      <c r="E19" s="160" t="str">
        <f t="shared" si="0"/>
        <v>是</v>
      </c>
    </row>
    <row r="20" ht="36" customHeight="1" spans="1:5">
      <c r="A20" s="200" t="s">
        <v>3059</v>
      </c>
      <c r="B20" s="201"/>
      <c r="C20" s="201"/>
      <c r="D20" s="193"/>
      <c r="E20" s="160" t="str">
        <f t="shared" si="0"/>
        <v>否</v>
      </c>
    </row>
    <row r="21" ht="36" customHeight="1" spans="1:5">
      <c r="A21" s="200" t="s">
        <v>3060</v>
      </c>
      <c r="B21" s="201">
        <v>6895</v>
      </c>
      <c r="C21" s="202">
        <v>2778</v>
      </c>
      <c r="D21" s="193"/>
      <c r="E21" s="160" t="str">
        <f t="shared" si="0"/>
        <v>是</v>
      </c>
    </row>
    <row r="22" ht="36" customHeight="1" spans="1:5">
      <c r="A22" s="203" t="s">
        <v>3061</v>
      </c>
      <c r="B22" s="204">
        <v>45</v>
      </c>
      <c r="C22" s="204"/>
      <c r="D22" s="195"/>
      <c r="E22" s="160" t="str">
        <f t="shared" si="0"/>
        <v>是</v>
      </c>
    </row>
    <row r="23" ht="36" customHeight="1" spans="1:5">
      <c r="A23" s="198" t="s">
        <v>127</v>
      </c>
      <c r="B23" s="191">
        <f>B18+B19+B22</f>
        <v>8444</v>
      </c>
      <c r="C23" s="191">
        <f>C18+C19+C22</f>
        <v>3635</v>
      </c>
      <c r="D23" s="195"/>
      <c r="E23" s="160" t="str">
        <f t="shared" si="0"/>
        <v>是</v>
      </c>
    </row>
    <row r="24" spans="2:2">
      <c r="B24" s="205"/>
    </row>
    <row r="25" spans="2:3">
      <c r="B25" s="206"/>
      <c r="C25" s="206"/>
    </row>
    <row r="26" spans="2:2">
      <c r="B26" s="205"/>
    </row>
    <row r="27" spans="2:3">
      <c r="B27" s="206"/>
      <c r="C27" s="206"/>
    </row>
    <row r="28" spans="2:2">
      <c r="B28" s="205"/>
    </row>
    <row r="29" spans="2:2">
      <c r="B29" s="205"/>
    </row>
    <row r="30" spans="2:3">
      <c r="B30" s="206"/>
      <c r="C30" s="206"/>
    </row>
    <row r="31" spans="2:2">
      <c r="B31" s="205"/>
    </row>
    <row r="32" spans="2:2">
      <c r="B32" s="205"/>
    </row>
    <row r="33" spans="2:2">
      <c r="B33" s="205"/>
    </row>
    <row r="34" spans="2:2">
      <c r="B34" s="205"/>
    </row>
    <row r="35" spans="2:3">
      <c r="B35" s="206"/>
      <c r="C35" s="206"/>
    </row>
    <row r="36" spans="2:2">
      <c r="B36" s="205"/>
    </row>
  </sheetData>
  <autoFilter ref="A3:E23">
    <filterColumn colId="4">
      <customFilters>
        <customFilter operator="equal" val="是"/>
      </customFilters>
    </filterColumn>
    <extLst/>
  </autoFilter>
  <mergeCells count="1">
    <mergeCell ref="A1:D1"/>
  </mergeCells>
  <conditionalFormatting sqref="E3:E23">
    <cfRule type="cellIs" dxfId="4" priority="2" stopIfTrue="1" operator="lessThanOrEqual">
      <formula>-1</formula>
    </cfRule>
  </conditionalFormatting>
  <conditionalFormatting sqref="E4:E23">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6"/>
  <sheetViews>
    <sheetView view="pageBreakPreview" zoomScaleNormal="100" workbookViewId="0">
      <selection activeCell="J23" sqref="J23"/>
    </sheetView>
  </sheetViews>
  <sheetFormatPr defaultColWidth="9" defaultRowHeight="14.25" outlineLevelRow="5" outlineLevelCol="1"/>
  <cols>
    <col min="1" max="1" width="36.25" style="167" customWidth="1"/>
    <col min="2" max="2" width="45.5" style="169" customWidth="1"/>
    <col min="3" max="3" width="12.6333333333333" style="167"/>
    <col min="4" max="16374" width="9" style="167"/>
    <col min="16375" max="16376" width="35.6333333333333" style="167"/>
    <col min="16377" max="16377" width="9" style="167"/>
    <col min="16378" max="16384" width="9" style="170"/>
  </cols>
  <sheetData>
    <row r="1" s="167" customFormat="1" ht="45" customHeight="1" spans="1:2">
      <c r="A1" s="171" t="s">
        <v>3076</v>
      </c>
      <c r="B1" s="172"/>
    </row>
    <row r="2" s="167" customFormat="1" ht="20.1" customHeight="1" spans="1:2">
      <c r="A2" s="173"/>
      <c r="B2" s="174" t="s">
        <v>2</v>
      </c>
    </row>
    <row r="3" s="168" customFormat="1" ht="45" customHeight="1" spans="1:2">
      <c r="A3" s="175" t="s">
        <v>3077</v>
      </c>
      <c r="B3" s="175" t="s">
        <v>3078</v>
      </c>
    </row>
    <row r="4" s="167" customFormat="1" ht="36" customHeight="1" spans="1:2">
      <c r="A4" s="180" t="s">
        <v>3079</v>
      </c>
      <c r="B4" s="177"/>
    </row>
    <row r="5" s="167" customFormat="1" ht="31" customHeight="1" spans="1:2">
      <c r="A5" s="182" t="s">
        <v>3080</v>
      </c>
      <c r="B5" s="183"/>
    </row>
    <row r="6" ht="20.25" spans="1:1">
      <c r="A6" s="184" t="s">
        <v>2450</v>
      </c>
    </row>
  </sheetData>
  <mergeCells count="1">
    <mergeCell ref="A1:B1"/>
  </mergeCells>
  <conditionalFormatting sqref="B3:G3">
    <cfRule type="cellIs" dxfId="0" priority="2" stopIfTrue="1" operator="lessThanOrEqual">
      <formula>-1</formula>
    </cfRule>
  </conditionalFormatting>
  <conditionalFormatting sqref="B4:G4">
    <cfRule type="cellIs" dxfId="0" priority="1"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G21" sqref="G21"/>
    </sheetView>
  </sheetViews>
  <sheetFormatPr defaultColWidth="9" defaultRowHeight="14.25"/>
  <cols>
    <col min="1" max="1" width="46.6333333333333" style="167" customWidth="1"/>
    <col min="2" max="2" width="38" style="169" customWidth="1"/>
    <col min="3" max="16371" width="9" style="167"/>
    <col min="16372" max="16373" width="35.6333333333333" style="167"/>
    <col min="16374" max="16374" width="9" style="167"/>
    <col min="16375" max="16384" width="9" style="170"/>
  </cols>
  <sheetData>
    <row r="1" s="167" customFormat="1" ht="45" customHeight="1" spans="1:2">
      <c r="A1" s="171" t="s">
        <v>3081</v>
      </c>
      <c r="B1" s="172"/>
    </row>
    <row r="2" s="167" customFormat="1" ht="20.1" customHeight="1" spans="1:2">
      <c r="A2" s="173"/>
      <c r="B2" s="174" t="s">
        <v>2</v>
      </c>
    </row>
    <row r="3" s="168" customFormat="1" ht="45" customHeight="1" spans="1:2">
      <c r="A3" s="175" t="s">
        <v>3082</v>
      </c>
      <c r="B3" s="175" t="s">
        <v>3078</v>
      </c>
    </row>
    <row r="4" s="167" customFormat="1" ht="36" customHeight="1" spans="1:2">
      <c r="A4" s="176" t="s">
        <v>3079</v>
      </c>
      <c r="B4" s="177"/>
    </row>
    <row r="5" s="167" customFormat="1" ht="36" customHeight="1" spans="1:2">
      <c r="A5" s="178"/>
      <c r="B5" s="177"/>
    </row>
    <row r="6" s="167" customFormat="1" ht="36" customHeight="1" spans="1:2">
      <c r="A6" s="178"/>
      <c r="B6" s="177"/>
    </row>
    <row r="7" s="167" customFormat="1" ht="36" customHeight="1" spans="1:2">
      <c r="A7" s="178"/>
      <c r="B7" s="177"/>
    </row>
    <row r="8" s="167" customFormat="1" ht="36" customHeight="1" spans="1:2">
      <c r="A8" s="178"/>
      <c r="B8" s="177"/>
    </row>
    <row r="9" s="167" customFormat="1" ht="36" customHeight="1" spans="1:2">
      <c r="A9" s="178"/>
      <c r="B9" s="177"/>
    </row>
    <row r="10" s="167" customFormat="1" ht="36" customHeight="1" spans="1:2">
      <c r="A10" s="179"/>
      <c r="B10" s="177"/>
    </row>
    <row r="11" s="167" customFormat="1" ht="36" customHeight="1" spans="1:2">
      <c r="A11" s="180"/>
      <c r="B11" s="177"/>
    </row>
    <row r="12" s="167" customFormat="1" ht="36" customHeight="1" spans="1:2">
      <c r="A12" s="181"/>
      <c r="B12" s="177"/>
    </row>
    <row r="13" s="167" customFormat="1" ht="36" customHeight="1" spans="1:2">
      <c r="A13" s="181"/>
      <c r="B13" s="177"/>
    </row>
    <row r="14" s="167" customFormat="1" ht="36" customHeight="1" spans="1:2">
      <c r="A14" s="181"/>
      <c r="B14" s="177"/>
    </row>
    <row r="15" s="167" customFormat="1" ht="36" customHeight="1" spans="1:2">
      <c r="A15" s="181"/>
      <c r="B15" s="177"/>
    </row>
    <row r="16" s="167" customFormat="1" ht="36" customHeight="1" spans="1:2">
      <c r="A16" s="181"/>
      <c r="B16" s="177"/>
    </row>
    <row r="17" s="167" customFormat="1" ht="36" customHeight="1" spans="1:2">
      <c r="A17" s="181"/>
      <c r="B17" s="177"/>
    </row>
    <row r="18" s="167" customFormat="1" ht="36" customHeight="1" spans="1:2">
      <c r="A18" s="181"/>
      <c r="B18" s="177"/>
    </row>
    <row r="19" s="167" customFormat="1" ht="31" customHeight="1" spans="1:2">
      <c r="A19" s="182" t="s">
        <v>3080</v>
      </c>
      <c r="B19" s="183"/>
    </row>
    <row r="20" s="167" customFormat="1" ht="20.25" spans="1:16377">
      <c r="A20" s="184" t="s">
        <v>2450</v>
      </c>
      <c r="B20" s="169"/>
      <c r="XEU20" s="170"/>
      <c r="XEV20" s="170"/>
      <c r="XEW20" s="170"/>
    </row>
    <row r="21" s="167" customFormat="1" spans="2:16377">
      <c r="B21" s="169"/>
      <c r="XEU21" s="170"/>
      <c r="XEV21" s="170"/>
      <c r="XEW21" s="170"/>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E42"/>
  <sheetViews>
    <sheetView showGridLines="0" showZeros="0" view="pageBreakPreview" zoomScaleNormal="115" workbookViewId="0">
      <selection activeCell="D6" sqref="D6"/>
    </sheetView>
  </sheetViews>
  <sheetFormatPr defaultColWidth="9" defaultRowHeight="14.25" outlineLevelCol="4"/>
  <cols>
    <col min="1" max="1" width="52.4416666666667" style="137" customWidth="1"/>
    <col min="2" max="4" width="20.6333333333333" style="137" customWidth="1"/>
    <col min="5" max="5" width="5.38333333333333" style="137" hidden="1" customWidth="1"/>
    <col min="6" max="16384" width="9" style="137"/>
  </cols>
  <sheetData>
    <row r="1" ht="45" customHeight="1" spans="1:4">
      <c r="A1" s="138" t="s">
        <v>3083</v>
      </c>
      <c r="B1" s="138"/>
      <c r="C1" s="138"/>
      <c r="D1" s="138"/>
    </row>
    <row r="2" s="151" customFormat="1" ht="20.1" customHeight="1" spans="1:4">
      <c r="A2" s="152"/>
      <c r="B2" s="153"/>
      <c r="C2" s="154"/>
      <c r="D2" s="155" t="s">
        <v>2</v>
      </c>
    </row>
    <row r="3" ht="45" customHeight="1" spans="1:5">
      <c r="A3" s="156" t="s">
        <v>3084</v>
      </c>
      <c r="B3" s="88" t="s">
        <v>5</v>
      </c>
      <c r="C3" s="88" t="s">
        <v>6</v>
      </c>
      <c r="D3" s="88" t="s">
        <v>7</v>
      </c>
      <c r="E3" s="151" t="s">
        <v>134</v>
      </c>
    </row>
    <row r="4" ht="36" customHeight="1" spans="1:5">
      <c r="A4" s="157" t="s">
        <v>3085</v>
      </c>
      <c r="B4" s="158"/>
      <c r="C4" s="159"/>
      <c r="D4" s="93"/>
      <c r="E4" s="160" t="str">
        <f t="shared" ref="E4:E38" si="0">IF(A4&lt;&gt;"",IF(SUM(B4:C4)&lt;&gt;0,"是","否"),"是")</f>
        <v>否</v>
      </c>
    </row>
    <row r="5" ht="36" customHeight="1" spans="1:5">
      <c r="A5" s="161" t="s">
        <v>3086</v>
      </c>
      <c r="B5" s="162"/>
      <c r="C5" s="162"/>
      <c r="D5" s="97"/>
      <c r="E5" s="160" t="str">
        <f t="shared" si="0"/>
        <v>否</v>
      </c>
    </row>
    <row r="6" ht="36" customHeight="1" spans="1:5">
      <c r="A6" s="161" t="s">
        <v>3087</v>
      </c>
      <c r="B6" s="162"/>
      <c r="C6" s="163"/>
      <c r="D6" s="97"/>
      <c r="E6" s="160" t="str">
        <f t="shared" si="0"/>
        <v>否</v>
      </c>
    </row>
    <row r="7" s="136" customFormat="1" ht="36" customHeight="1" spans="1:5">
      <c r="A7" s="161" t="s">
        <v>3088</v>
      </c>
      <c r="B7" s="162"/>
      <c r="C7" s="163"/>
      <c r="D7" s="97"/>
      <c r="E7" s="160" t="str">
        <f t="shared" si="0"/>
        <v>否</v>
      </c>
    </row>
    <row r="8" ht="36" customHeight="1" spans="1:5">
      <c r="A8" s="157" t="s">
        <v>3089</v>
      </c>
      <c r="B8" s="158"/>
      <c r="C8" s="158"/>
      <c r="D8" s="98"/>
      <c r="E8" s="160" t="str">
        <f t="shared" si="0"/>
        <v>否</v>
      </c>
    </row>
    <row r="9" ht="36" customHeight="1" spans="1:5">
      <c r="A9" s="161" t="s">
        <v>3086</v>
      </c>
      <c r="B9" s="162"/>
      <c r="C9" s="163"/>
      <c r="D9" s="97"/>
      <c r="E9" s="160" t="str">
        <f t="shared" si="0"/>
        <v>否</v>
      </c>
    </row>
    <row r="10" ht="36" customHeight="1" spans="1:5">
      <c r="A10" s="161" t="s">
        <v>3087</v>
      </c>
      <c r="B10" s="162"/>
      <c r="C10" s="163"/>
      <c r="D10" s="97"/>
      <c r="E10" s="160" t="str">
        <f t="shared" si="0"/>
        <v>否</v>
      </c>
    </row>
    <row r="11" ht="36" customHeight="1" spans="1:5">
      <c r="A11" s="161" t="s">
        <v>3088</v>
      </c>
      <c r="B11" s="162"/>
      <c r="C11" s="163"/>
      <c r="D11" s="97"/>
      <c r="E11" s="160" t="str">
        <f t="shared" si="0"/>
        <v>否</v>
      </c>
    </row>
    <row r="12" ht="36" customHeight="1" spans="1:5">
      <c r="A12" s="157" t="s">
        <v>3090</v>
      </c>
      <c r="B12" s="158"/>
      <c r="C12" s="159"/>
      <c r="D12" s="98"/>
      <c r="E12" s="160" t="str">
        <f t="shared" si="0"/>
        <v>否</v>
      </c>
    </row>
    <row r="13" ht="36" customHeight="1" spans="1:5">
      <c r="A13" s="161" t="s">
        <v>3086</v>
      </c>
      <c r="B13" s="162"/>
      <c r="C13" s="163"/>
      <c r="D13" s="97"/>
      <c r="E13" s="160" t="str">
        <f t="shared" si="0"/>
        <v>否</v>
      </c>
    </row>
    <row r="14" ht="36" customHeight="1" spans="1:5">
      <c r="A14" s="161" t="s">
        <v>3087</v>
      </c>
      <c r="B14" s="162"/>
      <c r="C14" s="163"/>
      <c r="D14" s="97"/>
      <c r="E14" s="160" t="str">
        <f t="shared" si="0"/>
        <v>否</v>
      </c>
    </row>
    <row r="15" ht="36" hidden="1" customHeight="1" spans="1:5">
      <c r="A15" s="161" t="s">
        <v>3088</v>
      </c>
      <c r="B15" s="162">
        <v>0</v>
      </c>
      <c r="C15" s="163"/>
      <c r="D15" s="97" t="str">
        <f>IF(B15&gt;0,C15/B15-1,IF(B15&lt;0,-(C15/B15-1),""))</f>
        <v/>
      </c>
      <c r="E15" s="160" t="str">
        <f t="shared" si="0"/>
        <v>否</v>
      </c>
    </row>
    <row r="16" ht="36" customHeight="1" spans="1:5">
      <c r="A16" s="157" t="s">
        <v>3091</v>
      </c>
      <c r="B16" s="158"/>
      <c r="C16" s="159"/>
      <c r="D16" s="98"/>
      <c r="E16" s="160" t="str">
        <f t="shared" si="0"/>
        <v>否</v>
      </c>
    </row>
    <row r="17" ht="36" customHeight="1" spans="1:5">
      <c r="A17" s="161" t="s">
        <v>3086</v>
      </c>
      <c r="B17" s="162"/>
      <c r="C17" s="127"/>
      <c r="D17" s="97"/>
      <c r="E17" s="160" t="str">
        <f t="shared" si="0"/>
        <v>否</v>
      </c>
    </row>
    <row r="18" ht="36" customHeight="1" spans="1:5">
      <c r="A18" s="161" t="s">
        <v>3087</v>
      </c>
      <c r="B18" s="162"/>
      <c r="C18" s="127"/>
      <c r="D18" s="97"/>
      <c r="E18" s="160" t="str">
        <f t="shared" si="0"/>
        <v>否</v>
      </c>
    </row>
    <row r="19" ht="36" customHeight="1" spans="1:5">
      <c r="A19" s="161" t="s">
        <v>3088</v>
      </c>
      <c r="B19" s="162"/>
      <c r="C19" s="127"/>
      <c r="D19" s="97"/>
      <c r="E19" s="160" t="str">
        <f t="shared" si="0"/>
        <v>否</v>
      </c>
    </row>
    <row r="20" ht="36" customHeight="1" spans="1:5">
      <c r="A20" s="157" t="s">
        <v>3092</v>
      </c>
      <c r="B20" s="158"/>
      <c r="C20" s="159"/>
      <c r="D20" s="98"/>
      <c r="E20" s="160" t="str">
        <f t="shared" si="0"/>
        <v>否</v>
      </c>
    </row>
    <row r="21" ht="36" customHeight="1" spans="1:5">
      <c r="A21" s="161" t="s">
        <v>3086</v>
      </c>
      <c r="B21" s="162"/>
      <c r="C21" s="159"/>
      <c r="D21" s="97"/>
      <c r="E21" s="160" t="str">
        <f t="shared" si="0"/>
        <v>否</v>
      </c>
    </row>
    <row r="22" ht="36" customHeight="1" spans="1:5">
      <c r="A22" s="161" t="s">
        <v>3087</v>
      </c>
      <c r="B22" s="162"/>
      <c r="C22" s="162"/>
      <c r="D22" s="97"/>
      <c r="E22" s="160" t="str">
        <f t="shared" si="0"/>
        <v>否</v>
      </c>
    </row>
    <row r="23" ht="36" customHeight="1" spans="1:5">
      <c r="A23" s="161" t="s">
        <v>3088</v>
      </c>
      <c r="B23" s="162"/>
      <c r="C23" s="163"/>
      <c r="D23" s="111"/>
      <c r="E23" s="160" t="str">
        <f t="shared" si="0"/>
        <v>否</v>
      </c>
    </row>
    <row r="24" ht="36" customHeight="1" spans="1:5">
      <c r="A24" s="157" t="s">
        <v>3093</v>
      </c>
      <c r="B24" s="164"/>
      <c r="C24" s="159"/>
      <c r="D24" s="98"/>
      <c r="E24" s="160" t="str">
        <f t="shared" si="0"/>
        <v>否</v>
      </c>
    </row>
    <row r="25" ht="36" customHeight="1" spans="1:5">
      <c r="A25" s="161" t="s">
        <v>3086</v>
      </c>
      <c r="B25" s="162"/>
      <c r="C25" s="165"/>
      <c r="D25" s="97"/>
      <c r="E25" s="160" t="str">
        <f t="shared" si="0"/>
        <v>否</v>
      </c>
    </row>
    <row r="26" ht="36" customHeight="1" spans="1:5">
      <c r="A26" s="161" t="s">
        <v>3087</v>
      </c>
      <c r="B26" s="162"/>
      <c r="C26" s="162"/>
      <c r="D26" s="97"/>
      <c r="E26" s="160" t="str">
        <f t="shared" si="0"/>
        <v>否</v>
      </c>
    </row>
    <row r="27" ht="36" customHeight="1" spans="1:5">
      <c r="A27" s="161" t="s">
        <v>3088</v>
      </c>
      <c r="B27" s="162"/>
      <c r="C27" s="162"/>
      <c r="D27" s="97"/>
      <c r="E27" s="160" t="str">
        <f t="shared" si="0"/>
        <v>否</v>
      </c>
    </row>
    <row r="28" ht="36" customHeight="1" spans="1:5">
      <c r="A28" s="157" t="s">
        <v>3094</v>
      </c>
      <c r="B28" s="158"/>
      <c r="C28" s="159"/>
      <c r="D28" s="98"/>
      <c r="E28" s="160" t="str">
        <f t="shared" si="0"/>
        <v>否</v>
      </c>
    </row>
    <row r="29" ht="36" customHeight="1" spans="1:5">
      <c r="A29" s="161" t="s">
        <v>3086</v>
      </c>
      <c r="B29" s="162"/>
      <c r="C29" s="165"/>
      <c r="D29" s="97"/>
      <c r="E29" s="160" t="str">
        <f t="shared" si="0"/>
        <v>否</v>
      </c>
    </row>
    <row r="30" ht="36" customHeight="1" spans="1:5">
      <c r="A30" s="161" t="s">
        <v>3087</v>
      </c>
      <c r="B30" s="162"/>
      <c r="C30" s="165"/>
      <c r="D30" s="97"/>
      <c r="E30" s="160" t="str">
        <f t="shared" si="0"/>
        <v>否</v>
      </c>
    </row>
    <row r="31" ht="36" customHeight="1" spans="1:5">
      <c r="A31" s="161" t="s">
        <v>3088</v>
      </c>
      <c r="B31" s="162"/>
      <c r="C31" s="165"/>
      <c r="D31" s="97"/>
      <c r="E31" s="160" t="str">
        <f t="shared" si="0"/>
        <v>否</v>
      </c>
    </row>
    <row r="32" ht="36" customHeight="1" spans="1:5">
      <c r="A32" s="109" t="s">
        <v>3095</v>
      </c>
      <c r="B32" s="164"/>
      <c r="C32" s="164"/>
      <c r="D32" s="111"/>
      <c r="E32" s="160" t="str">
        <f t="shared" si="0"/>
        <v>否</v>
      </c>
    </row>
    <row r="33" ht="36" customHeight="1" spans="1:5">
      <c r="A33" s="161" t="s">
        <v>3096</v>
      </c>
      <c r="B33" s="162"/>
      <c r="C33" s="162"/>
      <c r="D33" s="111"/>
      <c r="E33" s="160" t="str">
        <f t="shared" si="0"/>
        <v>否</v>
      </c>
    </row>
    <row r="34" ht="36" customHeight="1" spans="1:5">
      <c r="A34" s="161" t="s">
        <v>3097</v>
      </c>
      <c r="B34" s="162"/>
      <c r="C34" s="162"/>
      <c r="D34" s="111"/>
      <c r="E34" s="160" t="str">
        <f t="shared" si="0"/>
        <v>否</v>
      </c>
    </row>
    <row r="35" ht="36" customHeight="1" spans="1:5">
      <c r="A35" s="161" t="s">
        <v>3098</v>
      </c>
      <c r="B35" s="162"/>
      <c r="C35" s="162"/>
      <c r="D35" s="111"/>
      <c r="E35" s="160" t="str">
        <f t="shared" si="0"/>
        <v>否</v>
      </c>
    </row>
    <row r="36" ht="36" customHeight="1" spans="1:5">
      <c r="A36" s="113" t="s">
        <v>3099</v>
      </c>
      <c r="B36" s="158"/>
      <c r="C36" s="158"/>
      <c r="D36" s="98"/>
      <c r="E36" s="160" t="str">
        <f t="shared" si="0"/>
        <v>否</v>
      </c>
    </row>
    <row r="37" ht="36" customHeight="1" spans="1:5">
      <c r="A37" s="166" t="s">
        <v>3100</v>
      </c>
      <c r="B37" s="158"/>
      <c r="C37" s="159"/>
      <c r="D37" s="98"/>
      <c r="E37" s="160" t="str">
        <f t="shared" si="0"/>
        <v>否</v>
      </c>
    </row>
    <row r="38" ht="36" customHeight="1" spans="1:5">
      <c r="A38" s="109" t="s">
        <v>3101</v>
      </c>
      <c r="B38" s="158"/>
      <c r="C38" s="158"/>
      <c r="D38" s="98"/>
      <c r="E38" s="160" t="str">
        <f t="shared" si="0"/>
        <v>否</v>
      </c>
    </row>
    <row r="39" ht="47" customHeight="1" spans="1:4">
      <c r="A39" s="114" t="s">
        <v>3102</v>
      </c>
      <c r="B39" s="114"/>
      <c r="C39" s="114"/>
      <c r="D39" s="114"/>
    </row>
    <row r="40" spans="2:3">
      <c r="B40" s="150"/>
      <c r="C40" s="150"/>
    </row>
    <row r="41" spans="2:3">
      <c r="B41" s="150"/>
      <c r="C41" s="150"/>
    </row>
    <row r="42" spans="2:3">
      <c r="B42" s="150"/>
      <c r="C42" s="150"/>
    </row>
  </sheetData>
  <autoFilter ref="A3:E39">
    <filterColumn colId="4">
      <customFilters>
        <customFilter operator="equal" val="是"/>
      </customFilters>
    </filterColumn>
    <extLst/>
  </autoFilter>
  <mergeCells count="2">
    <mergeCell ref="A1:D1"/>
    <mergeCell ref="A39:D39"/>
  </mergeCells>
  <conditionalFormatting sqref="D36">
    <cfRule type="cellIs" dxfId="4" priority="1" stopIfTrue="1" operator="lessThanOrEqual">
      <formula>-1</formula>
    </cfRule>
  </conditionalFormatting>
  <conditionalFormatting sqref="E4:E38">
    <cfRule type="cellIs" dxfId="4" priority="4" stopIfTrue="1" operator="lessThanOrEqual">
      <formula>-1</formula>
    </cfRule>
  </conditionalFormatting>
  <conditionalFormatting sqref="E5:E38">
    <cfRule type="cellIs" dxfId="4" priority="2" stopIfTrue="1" operator="lessThanOrEqual">
      <formula>-1</formula>
    </cfRule>
  </conditionalFormatting>
  <conditionalFormatting sqref="D5:D22 D37:D38 C25 C29:C31 D24:D31 C23 C6:C7 C9:C11 C13:C15 C17:C19">
    <cfRule type="cellIs" dxfId="4"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4" activePane="bottomLeft" state="frozen"/>
      <selection/>
      <selection pane="bottomLeft" activeCell="F21" sqref="F21"/>
    </sheetView>
  </sheetViews>
  <sheetFormatPr defaultColWidth="9" defaultRowHeight="14.25" outlineLevelCol="4"/>
  <cols>
    <col min="1" max="1" width="45.6333333333333" style="137" customWidth="1"/>
    <col min="2" max="4" width="20.6333333333333" style="137" customWidth="1"/>
    <col min="5" max="5" width="12.75" style="137" hidden="1" customWidth="1"/>
    <col min="6" max="16384" width="9" style="137"/>
  </cols>
  <sheetData>
    <row r="1" ht="45" customHeight="1" spans="1:4">
      <c r="A1" s="138" t="s">
        <v>3103</v>
      </c>
      <c r="B1" s="138"/>
      <c r="C1" s="138"/>
      <c r="D1" s="138"/>
    </row>
    <row r="2" ht="20.1" customHeight="1" spans="1:4">
      <c r="A2" s="139"/>
      <c r="B2" s="140"/>
      <c r="C2" s="141"/>
      <c r="D2" s="142" t="s">
        <v>3104</v>
      </c>
    </row>
    <row r="3" ht="45" customHeight="1" spans="1:5">
      <c r="A3" s="87" t="s">
        <v>2417</v>
      </c>
      <c r="B3" s="88" t="s">
        <v>5</v>
      </c>
      <c r="C3" s="88" t="s">
        <v>6</v>
      </c>
      <c r="D3" s="88" t="s">
        <v>7</v>
      </c>
      <c r="E3" s="143" t="s">
        <v>134</v>
      </c>
    </row>
    <row r="4" ht="36" customHeight="1" spans="1:5">
      <c r="A4" s="90" t="s">
        <v>3105</v>
      </c>
      <c r="B4" s="112"/>
      <c r="C4" s="112"/>
      <c r="D4" s="93"/>
      <c r="E4" s="144" t="str">
        <f t="shared" ref="E4:E22" si="0">IF(A4&lt;&gt;"",IF(SUM(B4:C4)&lt;&gt;0,"是","否"),"是")</f>
        <v>否</v>
      </c>
    </row>
    <row r="5" ht="36" customHeight="1" spans="1:5">
      <c r="A5" s="94" t="s">
        <v>3106</v>
      </c>
      <c r="B5" s="131"/>
      <c r="C5" s="131"/>
      <c r="D5" s="145"/>
      <c r="E5" s="144" t="str">
        <f t="shared" si="0"/>
        <v>否</v>
      </c>
    </row>
    <row r="6" ht="36" customHeight="1" spans="1:5">
      <c r="A6" s="146" t="s">
        <v>3107</v>
      </c>
      <c r="B6" s="112"/>
      <c r="C6" s="112"/>
      <c r="D6" s="147"/>
      <c r="E6" s="144" t="str">
        <f t="shared" si="0"/>
        <v>否</v>
      </c>
    </row>
    <row r="7" ht="36" customHeight="1" spans="1:5">
      <c r="A7" s="94" t="s">
        <v>3106</v>
      </c>
      <c r="B7" s="131"/>
      <c r="C7" s="148"/>
      <c r="D7" s="145"/>
      <c r="E7" s="144" t="str">
        <f t="shared" si="0"/>
        <v>否</v>
      </c>
    </row>
    <row r="8" s="136" customFormat="1" ht="36" customHeight="1" spans="1:5">
      <c r="A8" s="90" t="s">
        <v>3108</v>
      </c>
      <c r="B8" s="112"/>
      <c r="C8" s="112"/>
      <c r="D8" s="147"/>
      <c r="E8" s="144" t="str">
        <f t="shared" si="0"/>
        <v>否</v>
      </c>
    </row>
    <row r="9" s="136" customFormat="1" ht="36" customHeight="1" spans="1:5">
      <c r="A9" s="94" t="s">
        <v>3106</v>
      </c>
      <c r="B9" s="131"/>
      <c r="C9" s="148"/>
      <c r="D9" s="145"/>
      <c r="E9" s="144" t="str">
        <f t="shared" si="0"/>
        <v>否</v>
      </c>
    </row>
    <row r="10" s="136" customFormat="1" ht="36" customHeight="1" spans="1:5">
      <c r="A10" s="90" t="s">
        <v>3109</v>
      </c>
      <c r="B10" s="112"/>
      <c r="C10" s="112"/>
      <c r="D10" s="147"/>
      <c r="E10" s="144" t="str">
        <f t="shared" si="0"/>
        <v>否</v>
      </c>
    </row>
    <row r="11" s="136" customFormat="1" ht="36" customHeight="1" spans="1:5">
      <c r="A11" s="94" t="s">
        <v>3106</v>
      </c>
      <c r="B11" s="131"/>
      <c r="C11" s="99"/>
      <c r="D11" s="145"/>
      <c r="E11" s="144" t="str">
        <f t="shared" si="0"/>
        <v>否</v>
      </c>
    </row>
    <row r="12" s="136" customFormat="1" ht="36" customHeight="1" spans="1:5">
      <c r="A12" s="90" t="s">
        <v>3110</v>
      </c>
      <c r="B12" s="112"/>
      <c r="C12" s="112"/>
      <c r="D12" s="147"/>
      <c r="E12" s="144" t="str">
        <f t="shared" si="0"/>
        <v>否</v>
      </c>
    </row>
    <row r="13" s="136" customFormat="1" ht="36" customHeight="1" spans="1:5">
      <c r="A13" s="94" t="s">
        <v>3106</v>
      </c>
      <c r="B13" s="131"/>
      <c r="C13" s="99"/>
      <c r="D13" s="145"/>
      <c r="E13" s="144" t="str">
        <f t="shared" si="0"/>
        <v>否</v>
      </c>
    </row>
    <row r="14" s="136" customFormat="1" ht="36" customHeight="1" spans="1:5">
      <c r="A14" s="90" t="s">
        <v>3111</v>
      </c>
      <c r="B14" s="112"/>
      <c r="C14" s="112"/>
      <c r="D14" s="147"/>
      <c r="E14" s="144" t="str">
        <f t="shared" si="0"/>
        <v>否</v>
      </c>
    </row>
    <row r="15" ht="36" customHeight="1" spans="1:5">
      <c r="A15" s="94" t="s">
        <v>3106</v>
      </c>
      <c r="B15" s="131"/>
      <c r="C15" s="148"/>
      <c r="D15" s="145"/>
      <c r="E15" s="144" t="str">
        <f t="shared" si="0"/>
        <v>否</v>
      </c>
    </row>
    <row r="16" ht="36" customHeight="1" spans="1:5">
      <c r="A16" s="90" t="s">
        <v>3112</v>
      </c>
      <c r="B16" s="112"/>
      <c r="C16" s="112"/>
      <c r="D16" s="147"/>
      <c r="E16" s="144" t="str">
        <f t="shared" si="0"/>
        <v>否</v>
      </c>
    </row>
    <row r="17" ht="36" customHeight="1" spans="1:5">
      <c r="A17" s="94" t="s">
        <v>3106</v>
      </c>
      <c r="B17" s="131"/>
      <c r="C17" s="108"/>
      <c r="D17" s="145"/>
      <c r="E17" s="144" t="str">
        <f t="shared" si="0"/>
        <v>否</v>
      </c>
    </row>
    <row r="18" ht="36" customHeight="1" spans="1:5">
      <c r="A18" s="109" t="s">
        <v>3113</v>
      </c>
      <c r="B18" s="112"/>
      <c r="C18" s="112"/>
      <c r="D18" s="147"/>
      <c r="E18" s="144" t="str">
        <f t="shared" si="0"/>
        <v>否</v>
      </c>
    </row>
    <row r="19" ht="36" customHeight="1" spans="1:5">
      <c r="A19" s="94" t="s">
        <v>3114</v>
      </c>
      <c r="B19" s="131"/>
      <c r="C19" s="131"/>
      <c r="D19" s="145"/>
      <c r="E19" s="144" t="str">
        <f t="shared" si="0"/>
        <v>否</v>
      </c>
    </row>
    <row r="20" ht="36" customHeight="1" spans="1:5">
      <c r="A20" s="149" t="s">
        <v>3115</v>
      </c>
      <c r="B20" s="112"/>
      <c r="C20" s="112"/>
      <c r="D20" s="147"/>
      <c r="E20" s="144" t="str">
        <f t="shared" si="0"/>
        <v>否</v>
      </c>
    </row>
    <row r="21" ht="36" customHeight="1" spans="1:5">
      <c r="A21" s="113" t="s">
        <v>3116</v>
      </c>
      <c r="B21" s="112"/>
      <c r="C21" s="112"/>
      <c r="D21" s="147"/>
      <c r="E21" s="144" t="str">
        <f t="shared" si="0"/>
        <v>否</v>
      </c>
    </row>
    <row r="22" ht="36" customHeight="1" spans="1:5">
      <c r="A22" s="109" t="s">
        <v>3117</v>
      </c>
      <c r="B22" s="112"/>
      <c r="C22" s="112"/>
      <c r="D22" s="147"/>
      <c r="E22" s="144" t="str">
        <f t="shared" si="0"/>
        <v>否</v>
      </c>
    </row>
    <row r="23" ht="38" customHeight="1" spans="1:4">
      <c r="A23" s="114" t="s">
        <v>3102</v>
      </c>
      <c r="B23" s="114"/>
      <c r="C23" s="114"/>
      <c r="D23" s="114"/>
    </row>
    <row r="24" spans="2:3">
      <c r="B24" s="150"/>
      <c r="C24" s="150"/>
    </row>
    <row r="25" spans="2:3">
      <c r="B25" s="150"/>
      <c r="C25" s="150"/>
    </row>
    <row r="26" spans="2:3">
      <c r="B26" s="150"/>
      <c r="C26" s="150"/>
    </row>
  </sheetData>
  <autoFilter ref="A3:E23">
    <extLst/>
  </autoFilter>
  <mergeCells count="2">
    <mergeCell ref="A1:D1"/>
    <mergeCell ref="A23:D23"/>
  </mergeCells>
  <conditionalFormatting sqref="E4:E22">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E39"/>
  <sheetViews>
    <sheetView showGridLines="0" showZeros="0" view="pageBreakPreview" zoomScaleNormal="100" workbookViewId="0">
      <pane ySplit="3" topLeftCell="A4" activePane="bottomLeft" state="frozen"/>
      <selection/>
      <selection pane="bottomLeft" activeCell="D48" sqref="D48"/>
    </sheetView>
  </sheetViews>
  <sheetFormatPr defaultColWidth="9" defaultRowHeight="14.25" outlineLevelCol="4"/>
  <cols>
    <col min="1" max="1" width="46.1333333333333" style="117" customWidth="1"/>
    <col min="2" max="4" width="20.6333333333333" style="117" customWidth="1"/>
    <col min="5" max="5" width="5" style="117" hidden="1" customWidth="1"/>
    <col min="6" max="16384" width="9" style="117"/>
  </cols>
  <sheetData>
    <row r="1" ht="45" customHeight="1" spans="1:4">
      <c r="A1" s="118" t="s">
        <v>3118</v>
      </c>
      <c r="B1" s="118"/>
      <c r="C1" s="118"/>
      <c r="D1" s="118"/>
    </row>
    <row r="2" ht="20.1" customHeight="1" spans="1:4">
      <c r="A2" s="119"/>
      <c r="B2" s="120"/>
      <c r="C2" s="121"/>
      <c r="D2" s="122" t="s">
        <v>2</v>
      </c>
    </row>
    <row r="3" ht="45" customHeight="1" spans="1:5">
      <c r="A3" s="123" t="s">
        <v>3084</v>
      </c>
      <c r="B3" s="88" t="s">
        <v>5</v>
      </c>
      <c r="C3" s="88" t="s">
        <v>6</v>
      </c>
      <c r="D3" s="88" t="s">
        <v>7</v>
      </c>
      <c r="E3" s="89" t="s">
        <v>134</v>
      </c>
    </row>
    <row r="4" ht="36" customHeight="1" spans="1:5">
      <c r="A4" s="124" t="s">
        <v>3085</v>
      </c>
      <c r="B4" s="125"/>
      <c r="C4" s="92"/>
      <c r="D4" s="93"/>
      <c r="E4" s="89" t="str">
        <f t="shared" ref="E4:E38" si="0">IF(A4&lt;&gt;"",IF(SUM(B4:C4)&lt;&gt;0,"是","否"),"是")</f>
        <v>否</v>
      </c>
    </row>
    <row r="5" ht="36" customHeight="1" spans="1:5">
      <c r="A5" s="126" t="s">
        <v>3086</v>
      </c>
      <c r="B5" s="127"/>
      <c r="C5" s="127"/>
      <c r="D5" s="128"/>
      <c r="E5" s="89" t="str">
        <f t="shared" si="0"/>
        <v>否</v>
      </c>
    </row>
    <row r="6" ht="36" customHeight="1" spans="1:5">
      <c r="A6" s="126" t="s">
        <v>3087</v>
      </c>
      <c r="B6" s="127"/>
      <c r="C6" s="127"/>
      <c r="D6" s="128"/>
      <c r="E6" s="89" t="str">
        <f t="shared" si="0"/>
        <v>否</v>
      </c>
    </row>
    <row r="7" s="116" customFormat="1" ht="36" customHeight="1" spans="1:5">
      <c r="A7" s="126" t="s">
        <v>3088</v>
      </c>
      <c r="B7" s="127"/>
      <c r="C7" s="127"/>
      <c r="D7" s="128"/>
      <c r="E7" s="89" t="str">
        <f t="shared" si="0"/>
        <v>否</v>
      </c>
    </row>
    <row r="8" s="116" customFormat="1" ht="36" customHeight="1" spans="1:5">
      <c r="A8" s="129" t="s">
        <v>3089</v>
      </c>
      <c r="B8" s="125"/>
      <c r="C8" s="125"/>
      <c r="D8" s="130"/>
      <c r="E8" s="89" t="str">
        <f t="shared" si="0"/>
        <v>否</v>
      </c>
    </row>
    <row r="9" s="116" customFormat="1" ht="36" customHeight="1" spans="1:5">
      <c r="A9" s="126" t="s">
        <v>3086</v>
      </c>
      <c r="B9" s="127"/>
      <c r="C9" s="127"/>
      <c r="D9" s="128"/>
      <c r="E9" s="89" t="str">
        <f t="shared" si="0"/>
        <v>否</v>
      </c>
    </row>
    <row r="10" s="116" customFormat="1" ht="36" customHeight="1" spans="1:5">
      <c r="A10" s="126" t="s">
        <v>3087</v>
      </c>
      <c r="B10" s="127"/>
      <c r="C10" s="127"/>
      <c r="D10" s="128"/>
      <c r="E10" s="89" t="str">
        <f t="shared" si="0"/>
        <v>否</v>
      </c>
    </row>
    <row r="11" s="116" customFormat="1" ht="36" customHeight="1" spans="1:5">
      <c r="A11" s="126" t="s">
        <v>3088</v>
      </c>
      <c r="B11" s="127"/>
      <c r="C11" s="127"/>
      <c r="D11" s="128"/>
      <c r="E11" s="89" t="str">
        <f t="shared" si="0"/>
        <v>否</v>
      </c>
    </row>
    <row r="12" s="116" customFormat="1" ht="36" customHeight="1" spans="1:5">
      <c r="A12" s="124" t="s">
        <v>3090</v>
      </c>
      <c r="B12" s="125"/>
      <c r="C12" s="125"/>
      <c r="D12" s="130"/>
      <c r="E12" s="89" t="str">
        <f t="shared" si="0"/>
        <v>否</v>
      </c>
    </row>
    <row r="13" ht="36" hidden="1" customHeight="1" spans="1:5">
      <c r="A13" s="126" t="s">
        <v>3086</v>
      </c>
      <c r="B13" s="127"/>
      <c r="C13" s="131"/>
      <c r="D13" s="132" t="str">
        <f>IF(B13&gt;0,C13/B13-1,IF(B13&lt;0,-(C13/B13-1),""))</f>
        <v/>
      </c>
      <c r="E13" s="89" t="str">
        <f t="shared" si="0"/>
        <v>否</v>
      </c>
    </row>
    <row r="14" ht="36" customHeight="1" spans="1:5">
      <c r="A14" s="126" t="s">
        <v>3087</v>
      </c>
      <c r="B14" s="127"/>
      <c r="C14" s="127"/>
      <c r="D14" s="128"/>
      <c r="E14" s="89" t="str">
        <f t="shared" si="0"/>
        <v>否</v>
      </c>
    </row>
    <row r="15" ht="36" hidden="1" customHeight="1" spans="1:5">
      <c r="A15" s="126" t="s">
        <v>3088</v>
      </c>
      <c r="B15" s="127"/>
      <c r="C15" s="131"/>
      <c r="D15" s="132" t="str">
        <f>IF(B15&gt;0,C15/B15-1,IF(B15&lt;0,-(C15/B15-1),""))</f>
        <v/>
      </c>
      <c r="E15" s="89" t="str">
        <f t="shared" si="0"/>
        <v>否</v>
      </c>
    </row>
    <row r="16" ht="36" customHeight="1" spans="1:5">
      <c r="A16" s="124" t="s">
        <v>3091</v>
      </c>
      <c r="B16" s="125"/>
      <c r="C16" s="125"/>
      <c r="D16" s="130"/>
      <c r="E16" s="89" t="str">
        <f t="shared" si="0"/>
        <v>否</v>
      </c>
    </row>
    <row r="17" ht="36" customHeight="1" spans="1:5">
      <c r="A17" s="126" t="s">
        <v>3086</v>
      </c>
      <c r="B17" s="127"/>
      <c r="C17" s="127"/>
      <c r="D17" s="128"/>
      <c r="E17" s="89" t="str">
        <f t="shared" si="0"/>
        <v>否</v>
      </c>
    </row>
    <row r="18" ht="36" customHeight="1" spans="1:5">
      <c r="A18" s="126" t="s">
        <v>3087</v>
      </c>
      <c r="B18" s="127"/>
      <c r="C18" s="127"/>
      <c r="D18" s="128"/>
      <c r="E18" s="89" t="str">
        <f t="shared" si="0"/>
        <v>否</v>
      </c>
    </row>
    <row r="19" ht="36" customHeight="1" spans="1:5">
      <c r="A19" s="126" t="s">
        <v>3088</v>
      </c>
      <c r="B19" s="127"/>
      <c r="C19" s="133"/>
      <c r="D19" s="128"/>
      <c r="E19" s="89" t="str">
        <f t="shared" si="0"/>
        <v>否</v>
      </c>
    </row>
    <row r="20" ht="36" customHeight="1" spans="1:5">
      <c r="A20" s="124" t="s">
        <v>3092</v>
      </c>
      <c r="B20" s="125"/>
      <c r="C20" s="125"/>
      <c r="D20" s="130"/>
      <c r="E20" s="89" t="str">
        <f t="shared" si="0"/>
        <v>否</v>
      </c>
    </row>
    <row r="21" ht="36" customHeight="1" spans="1:5">
      <c r="A21" s="126" t="s">
        <v>3086</v>
      </c>
      <c r="B21" s="127"/>
      <c r="C21" s="99"/>
      <c r="D21" s="128"/>
      <c r="E21" s="89" t="str">
        <f t="shared" si="0"/>
        <v>否</v>
      </c>
    </row>
    <row r="22" ht="36" customHeight="1" spans="1:5">
      <c r="A22" s="126" t="s">
        <v>3087</v>
      </c>
      <c r="B22" s="127"/>
      <c r="C22" s="127"/>
      <c r="D22" s="128"/>
      <c r="E22" s="89" t="str">
        <f t="shared" si="0"/>
        <v>否</v>
      </c>
    </row>
    <row r="23" ht="36" hidden="1" customHeight="1" spans="1:5">
      <c r="A23" s="126" t="s">
        <v>3088</v>
      </c>
      <c r="B23" s="127">
        <v>0</v>
      </c>
      <c r="C23" s="99"/>
      <c r="D23" s="128" t="str">
        <f>IF(B23&gt;0,C23/B23-1,IF(B23&lt;0,-(C23/B23-1),""))</f>
        <v/>
      </c>
      <c r="E23" s="89" t="str">
        <f t="shared" si="0"/>
        <v>否</v>
      </c>
    </row>
    <row r="24" ht="36" hidden="1" customHeight="1" spans="1:5">
      <c r="A24" s="124" t="s">
        <v>3093</v>
      </c>
      <c r="B24" s="125"/>
      <c r="C24" s="92"/>
      <c r="D24" s="130" t="str">
        <f>IF(B24&gt;0,C24/B24-1,IF(B24&lt;0,-(C24/B24-1),""))</f>
        <v/>
      </c>
      <c r="E24" s="89" t="str">
        <f t="shared" si="0"/>
        <v>否</v>
      </c>
    </row>
    <row r="25" ht="36" hidden="1" customHeight="1" spans="1:5">
      <c r="A25" s="126" t="s">
        <v>3086</v>
      </c>
      <c r="B25" s="127"/>
      <c r="C25" s="92"/>
      <c r="D25" s="130" t="str">
        <f>IF(B25&gt;0,C25/B25-1,IF(B25&lt;0,-(C25/B25-1),""))</f>
        <v/>
      </c>
      <c r="E25" s="89" t="str">
        <f t="shared" si="0"/>
        <v>否</v>
      </c>
    </row>
    <row r="26" ht="36" hidden="1" customHeight="1" spans="1:5">
      <c r="A26" s="126" t="s">
        <v>3087</v>
      </c>
      <c r="B26" s="127"/>
      <c r="C26" s="92"/>
      <c r="D26" s="130" t="str">
        <f>IF(B26&gt;0,C26/B26-1,IF(B26&lt;0,-(C26/B26-1),""))</f>
        <v/>
      </c>
      <c r="E26" s="89" t="str">
        <f t="shared" si="0"/>
        <v>否</v>
      </c>
    </row>
    <row r="27" ht="36" hidden="1" customHeight="1" spans="1:5">
      <c r="A27" s="126" t="s">
        <v>3088</v>
      </c>
      <c r="B27" s="127"/>
      <c r="C27" s="92"/>
      <c r="D27" s="130" t="str">
        <f>IF(B27&gt;0,C27/B27-1,IF(B27&lt;0,-(C27/B27-1),""))</f>
        <v/>
      </c>
      <c r="E27" s="89" t="str">
        <f t="shared" si="0"/>
        <v>否</v>
      </c>
    </row>
    <row r="28" ht="36" customHeight="1" spans="1:5">
      <c r="A28" s="124" t="s">
        <v>3094</v>
      </c>
      <c r="B28" s="125"/>
      <c r="C28" s="92"/>
      <c r="D28" s="130"/>
      <c r="E28" s="89" t="str">
        <f t="shared" si="0"/>
        <v>否</v>
      </c>
    </row>
    <row r="29" ht="36" customHeight="1" spans="1:5">
      <c r="A29" s="126" t="s">
        <v>3086</v>
      </c>
      <c r="B29" s="127"/>
      <c r="C29" s="127"/>
      <c r="D29" s="134"/>
      <c r="E29" s="89" t="str">
        <f t="shared" si="0"/>
        <v>否</v>
      </c>
    </row>
    <row r="30" ht="36" customHeight="1" spans="1:5">
      <c r="A30" s="126" t="s">
        <v>3087</v>
      </c>
      <c r="B30" s="127"/>
      <c r="C30" s="127"/>
      <c r="D30" s="134"/>
      <c r="E30" s="89" t="str">
        <f t="shared" si="0"/>
        <v>否</v>
      </c>
    </row>
    <row r="31" ht="36" customHeight="1" spans="1:5">
      <c r="A31" s="126" t="s">
        <v>3088</v>
      </c>
      <c r="B31" s="127"/>
      <c r="C31" s="127"/>
      <c r="D31" s="134"/>
      <c r="E31" s="89" t="str">
        <f t="shared" si="0"/>
        <v>否</v>
      </c>
    </row>
    <row r="32" ht="36" customHeight="1" spans="1:5">
      <c r="A32" s="109" t="s">
        <v>3095</v>
      </c>
      <c r="B32" s="125"/>
      <c r="C32" s="125"/>
      <c r="D32" s="130"/>
      <c r="E32" s="89" t="str">
        <f t="shared" si="0"/>
        <v>否</v>
      </c>
    </row>
    <row r="33" ht="36" customHeight="1" spans="1:5">
      <c r="A33" s="126" t="s">
        <v>3096</v>
      </c>
      <c r="B33" s="127"/>
      <c r="C33" s="127"/>
      <c r="D33" s="134"/>
      <c r="E33" s="89" t="str">
        <f t="shared" si="0"/>
        <v>否</v>
      </c>
    </row>
    <row r="34" ht="36" customHeight="1" spans="1:5">
      <c r="A34" s="126" t="s">
        <v>3097</v>
      </c>
      <c r="B34" s="127"/>
      <c r="C34" s="127"/>
      <c r="D34" s="134"/>
      <c r="E34" s="89" t="str">
        <f t="shared" si="0"/>
        <v>否</v>
      </c>
    </row>
    <row r="35" ht="36" customHeight="1" spans="1:5">
      <c r="A35" s="126" t="s">
        <v>3098</v>
      </c>
      <c r="B35" s="127"/>
      <c r="C35" s="127"/>
      <c r="D35" s="134"/>
      <c r="E35" s="89" t="str">
        <f t="shared" si="0"/>
        <v>否</v>
      </c>
    </row>
    <row r="36" ht="36" customHeight="1" spans="1:5">
      <c r="A36" s="113" t="s">
        <v>3099</v>
      </c>
      <c r="B36" s="125"/>
      <c r="C36" s="125"/>
      <c r="D36" s="130"/>
      <c r="E36" s="89" t="str">
        <f t="shared" si="0"/>
        <v>否</v>
      </c>
    </row>
    <row r="37" ht="36" customHeight="1" spans="1:5">
      <c r="A37" s="113" t="s">
        <v>3100</v>
      </c>
      <c r="B37" s="125"/>
      <c r="C37" s="92"/>
      <c r="D37" s="130"/>
      <c r="E37" s="89" t="str">
        <f t="shared" si="0"/>
        <v>否</v>
      </c>
    </row>
    <row r="38" ht="36" customHeight="1" spans="1:5">
      <c r="A38" s="109" t="s">
        <v>3101</v>
      </c>
      <c r="B38" s="125"/>
      <c r="C38" s="125"/>
      <c r="D38" s="135"/>
      <c r="E38" s="89" t="str">
        <f t="shared" si="0"/>
        <v>否</v>
      </c>
    </row>
    <row r="39" ht="42" customHeight="1" spans="1:4">
      <c r="A39" s="114" t="s">
        <v>3102</v>
      </c>
      <c r="B39" s="114"/>
      <c r="C39" s="114"/>
      <c r="D39" s="114"/>
    </row>
  </sheetData>
  <autoFilter ref="A3:E39">
    <filterColumn colId="4">
      <customFilters>
        <customFilter operator="equal" val="是"/>
      </customFilters>
    </filterColumn>
    <extLst/>
  </autoFilter>
  <mergeCells count="2">
    <mergeCell ref="A1:D1"/>
    <mergeCell ref="A39:D39"/>
  </mergeCells>
  <conditionalFormatting sqref="E28:E32">
    <cfRule type="cellIs" dxfId="6"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F26"/>
  <sheetViews>
    <sheetView showGridLines="0" showZeros="0" view="pageBreakPreview" zoomScaleNormal="100" workbookViewId="0">
      <selection activeCell="H18" sqref="H18"/>
    </sheetView>
  </sheetViews>
  <sheetFormatPr defaultColWidth="9" defaultRowHeight="14.25" outlineLevelCol="5"/>
  <cols>
    <col min="1" max="1" width="50.75" style="80" customWidth="1"/>
    <col min="2" max="3" width="20.6333333333333" style="81" customWidth="1"/>
    <col min="4" max="4" width="20.6333333333333" style="80" customWidth="1"/>
    <col min="5" max="5" width="5.13333333333333" style="80" hidden="1" customWidth="1"/>
    <col min="6" max="7" width="12.6333333333333" style="80"/>
    <col min="8" max="246" width="9" style="80"/>
    <col min="247" max="247" width="41.6333333333333" style="80" customWidth="1"/>
    <col min="248" max="249" width="14.5" style="80" customWidth="1"/>
    <col min="250" max="250" width="13.8833333333333" style="80" customWidth="1"/>
    <col min="251" max="253" width="9" style="80"/>
    <col min="254" max="255" width="10.5" style="80" customWidth="1"/>
    <col min="256" max="502" width="9" style="80"/>
    <col min="503" max="503" width="41.6333333333333" style="80" customWidth="1"/>
    <col min="504" max="505" width="14.5" style="80" customWidth="1"/>
    <col min="506" max="506" width="13.8833333333333" style="80" customWidth="1"/>
    <col min="507" max="509" width="9" style="80"/>
    <col min="510" max="511" width="10.5" style="80" customWidth="1"/>
    <col min="512" max="758" width="9" style="80"/>
    <col min="759" max="759" width="41.6333333333333" style="80" customWidth="1"/>
    <col min="760" max="761" width="14.5" style="80" customWidth="1"/>
    <col min="762" max="762" width="13.8833333333333" style="80" customWidth="1"/>
    <col min="763" max="765" width="9" style="80"/>
    <col min="766" max="767" width="10.5" style="80" customWidth="1"/>
    <col min="768" max="1014" width="9" style="80"/>
    <col min="1015" max="1015" width="41.6333333333333" style="80" customWidth="1"/>
    <col min="1016" max="1017" width="14.5" style="80" customWidth="1"/>
    <col min="1018" max="1018" width="13.8833333333333" style="80" customWidth="1"/>
    <col min="1019" max="1021" width="9" style="80"/>
    <col min="1022" max="1023" width="10.5" style="80" customWidth="1"/>
    <col min="1024" max="1270" width="9" style="80"/>
    <col min="1271" max="1271" width="41.6333333333333" style="80" customWidth="1"/>
    <col min="1272" max="1273" width="14.5" style="80" customWidth="1"/>
    <col min="1274" max="1274" width="13.8833333333333" style="80" customWidth="1"/>
    <col min="1275" max="1277" width="9" style="80"/>
    <col min="1278" max="1279" width="10.5" style="80" customWidth="1"/>
    <col min="1280" max="1526" width="9" style="80"/>
    <col min="1527" max="1527" width="41.6333333333333" style="80" customWidth="1"/>
    <col min="1528" max="1529" width="14.5" style="80" customWidth="1"/>
    <col min="1530" max="1530" width="13.8833333333333" style="80" customWidth="1"/>
    <col min="1531" max="1533" width="9" style="80"/>
    <col min="1534" max="1535" width="10.5" style="80" customWidth="1"/>
    <col min="1536" max="1782" width="9" style="80"/>
    <col min="1783" max="1783" width="41.6333333333333" style="80" customWidth="1"/>
    <col min="1784" max="1785" width="14.5" style="80" customWidth="1"/>
    <col min="1786" max="1786" width="13.8833333333333" style="80" customWidth="1"/>
    <col min="1787" max="1789" width="9" style="80"/>
    <col min="1790" max="1791" width="10.5" style="80" customWidth="1"/>
    <col min="1792" max="2038" width="9" style="80"/>
    <col min="2039" max="2039" width="41.6333333333333" style="80" customWidth="1"/>
    <col min="2040" max="2041" width="14.5" style="80" customWidth="1"/>
    <col min="2042" max="2042" width="13.8833333333333" style="80" customWidth="1"/>
    <col min="2043" max="2045" width="9" style="80"/>
    <col min="2046" max="2047" width="10.5" style="80" customWidth="1"/>
    <col min="2048" max="2294" width="9" style="80"/>
    <col min="2295" max="2295" width="41.6333333333333" style="80" customWidth="1"/>
    <col min="2296" max="2297" width="14.5" style="80" customWidth="1"/>
    <col min="2298" max="2298" width="13.8833333333333" style="80" customWidth="1"/>
    <col min="2299" max="2301" width="9" style="80"/>
    <col min="2302" max="2303" width="10.5" style="80" customWidth="1"/>
    <col min="2304" max="2550" width="9" style="80"/>
    <col min="2551" max="2551" width="41.6333333333333" style="80" customWidth="1"/>
    <col min="2552" max="2553" width="14.5" style="80" customWidth="1"/>
    <col min="2554" max="2554" width="13.8833333333333" style="80" customWidth="1"/>
    <col min="2555" max="2557" width="9" style="80"/>
    <col min="2558" max="2559" width="10.5" style="80" customWidth="1"/>
    <col min="2560" max="2806" width="9" style="80"/>
    <col min="2807" max="2807" width="41.6333333333333" style="80" customWidth="1"/>
    <col min="2808" max="2809" width="14.5" style="80" customWidth="1"/>
    <col min="2810" max="2810" width="13.8833333333333" style="80" customWidth="1"/>
    <col min="2811" max="2813" width="9" style="80"/>
    <col min="2814" max="2815" width="10.5" style="80" customWidth="1"/>
    <col min="2816" max="3062" width="9" style="80"/>
    <col min="3063" max="3063" width="41.6333333333333" style="80" customWidth="1"/>
    <col min="3064" max="3065" width="14.5" style="80" customWidth="1"/>
    <col min="3066" max="3066" width="13.8833333333333" style="80" customWidth="1"/>
    <col min="3067" max="3069" width="9" style="80"/>
    <col min="3070" max="3071" width="10.5" style="80" customWidth="1"/>
    <col min="3072" max="3318" width="9" style="80"/>
    <col min="3319" max="3319" width="41.6333333333333" style="80" customWidth="1"/>
    <col min="3320" max="3321" width="14.5" style="80" customWidth="1"/>
    <col min="3322" max="3322" width="13.8833333333333" style="80" customWidth="1"/>
    <col min="3323" max="3325" width="9" style="80"/>
    <col min="3326" max="3327" width="10.5" style="80" customWidth="1"/>
    <col min="3328" max="3574" width="9" style="80"/>
    <col min="3575" max="3575" width="41.6333333333333" style="80" customWidth="1"/>
    <col min="3576" max="3577" width="14.5" style="80" customWidth="1"/>
    <col min="3578" max="3578" width="13.8833333333333" style="80" customWidth="1"/>
    <col min="3579" max="3581" width="9" style="80"/>
    <col min="3582" max="3583" width="10.5" style="80" customWidth="1"/>
    <col min="3584" max="3830" width="9" style="80"/>
    <col min="3831" max="3831" width="41.6333333333333" style="80" customWidth="1"/>
    <col min="3832" max="3833" width="14.5" style="80" customWidth="1"/>
    <col min="3834" max="3834" width="13.8833333333333" style="80" customWidth="1"/>
    <col min="3835" max="3837" width="9" style="80"/>
    <col min="3838" max="3839" width="10.5" style="80" customWidth="1"/>
    <col min="3840" max="4086" width="9" style="80"/>
    <col min="4087" max="4087" width="41.6333333333333" style="80" customWidth="1"/>
    <col min="4088" max="4089" width="14.5" style="80" customWidth="1"/>
    <col min="4090" max="4090" width="13.8833333333333" style="80" customWidth="1"/>
    <col min="4091" max="4093" width="9" style="80"/>
    <col min="4094" max="4095" width="10.5" style="80" customWidth="1"/>
    <col min="4096" max="4342" width="9" style="80"/>
    <col min="4343" max="4343" width="41.6333333333333" style="80" customWidth="1"/>
    <col min="4344" max="4345" width="14.5" style="80" customWidth="1"/>
    <col min="4346" max="4346" width="13.8833333333333" style="80" customWidth="1"/>
    <col min="4347" max="4349" width="9" style="80"/>
    <col min="4350" max="4351" width="10.5" style="80" customWidth="1"/>
    <col min="4352" max="4598" width="9" style="80"/>
    <col min="4599" max="4599" width="41.6333333333333" style="80" customWidth="1"/>
    <col min="4600" max="4601" width="14.5" style="80" customWidth="1"/>
    <col min="4602" max="4602" width="13.8833333333333" style="80" customWidth="1"/>
    <col min="4603" max="4605" width="9" style="80"/>
    <col min="4606" max="4607" width="10.5" style="80" customWidth="1"/>
    <col min="4608" max="4854" width="9" style="80"/>
    <col min="4855" max="4855" width="41.6333333333333" style="80" customWidth="1"/>
    <col min="4856" max="4857" width="14.5" style="80" customWidth="1"/>
    <col min="4858" max="4858" width="13.8833333333333" style="80" customWidth="1"/>
    <col min="4859" max="4861" width="9" style="80"/>
    <col min="4862" max="4863" width="10.5" style="80" customWidth="1"/>
    <col min="4864" max="5110" width="9" style="80"/>
    <col min="5111" max="5111" width="41.6333333333333" style="80" customWidth="1"/>
    <col min="5112" max="5113" width="14.5" style="80" customWidth="1"/>
    <col min="5114" max="5114" width="13.8833333333333" style="80" customWidth="1"/>
    <col min="5115" max="5117" width="9" style="80"/>
    <col min="5118" max="5119" width="10.5" style="80" customWidth="1"/>
    <col min="5120" max="5366" width="9" style="80"/>
    <col min="5367" max="5367" width="41.6333333333333" style="80" customWidth="1"/>
    <col min="5368" max="5369" width="14.5" style="80" customWidth="1"/>
    <col min="5370" max="5370" width="13.8833333333333" style="80" customWidth="1"/>
    <col min="5371" max="5373" width="9" style="80"/>
    <col min="5374" max="5375" width="10.5" style="80" customWidth="1"/>
    <col min="5376" max="5622" width="9" style="80"/>
    <col min="5623" max="5623" width="41.6333333333333" style="80" customWidth="1"/>
    <col min="5624" max="5625" width="14.5" style="80" customWidth="1"/>
    <col min="5626" max="5626" width="13.8833333333333" style="80" customWidth="1"/>
    <col min="5627" max="5629" width="9" style="80"/>
    <col min="5630" max="5631" width="10.5" style="80" customWidth="1"/>
    <col min="5632" max="5878" width="9" style="80"/>
    <col min="5879" max="5879" width="41.6333333333333" style="80" customWidth="1"/>
    <col min="5880" max="5881" width="14.5" style="80" customWidth="1"/>
    <col min="5882" max="5882" width="13.8833333333333" style="80" customWidth="1"/>
    <col min="5883" max="5885" width="9" style="80"/>
    <col min="5886" max="5887" width="10.5" style="80" customWidth="1"/>
    <col min="5888" max="6134" width="9" style="80"/>
    <col min="6135" max="6135" width="41.6333333333333" style="80" customWidth="1"/>
    <col min="6136" max="6137" width="14.5" style="80" customWidth="1"/>
    <col min="6138" max="6138" width="13.8833333333333" style="80" customWidth="1"/>
    <col min="6139" max="6141" width="9" style="80"/>
    <col min="6142" max="6143" width="10.5" style="80" customWidth="1"/>
    <col min="6144" max="6390" width="9" style="80"/>
    <col min="6391" max="6391" width="41.6333333333333" style="80" customWidth="1"/>
    <col min="6392" max="6393" width="14.5" style="80" customWidth="1"/>
    <col min="6394" max="6394" width="13.8833333333333" style="80" customWidth="1"/>
    <col min="6395" max="6397" width="9" style="80"/>
    <col min="6398" max="6399" width="10.5" style="80" customWidth="1"/>
    <col min="6400" max="6646" width="9" style="80"/>
    <col min="6647" max="6647" width="41.6333333333333" style="80" customWidth="1"/>
    <col min="6648" max="6649" width="14.5" style="80" customWidth="1"/>
    <col min="6650" max="6650" width="13.8833333333333" style="80" customWidth="1"/>
    <col min="6651" max="6653" width="9" style="80"/>
    <col min="6654" max="6655" width="10.5" style="80" customWidth="1"/>
    <col min="6656" max="6902" width="9" style="80"/>
    <col min="6903" max="6903" width="41.6333333333333" style="80" customWidth="1"/>
    <col min="6904" max="6905" width="14.5" style="80" customWidth="1"/>
    <col min="6906" max="6906" width="13.8833333333333" style="80" customWidth="1"/>
    <col min="6907" max="6909" width="9" style="80"/>
    <col min="6910" max="6911" width="10.5" style="80" customWidth="1"/>
    <col min="6912" max="7158" width="9" style="80"/>
    <col min="7159" max="7159" width="41.6333333333333" style="80" customWidth="1"/>
    <col min="7160" max="7161" width="14.5" style="80" customWidth="1"/>
    <col min="7162" max="7162" width="13.8833333333333" style="80" customWidth="1"/>
    <col min="7163" max="7165" width="9" style="80"/>
    <col min="7166" max="7167" width="10.5" style="80" customWidth="1"/>
    <col min="7168" max="7414" width="9" style="80"/>
    <col min="7415" max="7415" width="41.6333333333333" style="80" customWidth="1"/>
    <col min="7416" max="7417" width="14.5" style="80" customWidth="1"/>
    <col min="7418" max="7418" width="13.8833333333333" style="80" customWidth="1"/>
    <col min="7419" max="7421" width="9" style="80"/>
    <col min="7422" max="7423" width="10.5" style="80" customWidth="1"/>
    <col min="7424" max="7670" width="9" style="80"/>
    <col min="7671" max="7671" width="41.6333333333333" style="80" customWidth="1"/>
    <col min="7672" max="7673" width="14.5" style="80" customWidth="1"/>
    <col min="7674" max="7674" width="13.8833333333333" style="80" customWidth="1"/>
    <col min="7675" max="7677" width="9" style="80"/>
    <col min="7678" max="7679" width="10.5" style="80" customWidth="1"/>
    <col min="7680" max="7926" width="9" style="80"/>
    <col min="7927" max="7927" width="41.6333333333333" style="80" customWidth="1"/>
    <col min="7928" max="7929" width="14.5" style="80" customWidth="1"/>
    <col min="7930" max="7930" width="13.8833333333333" style="80" customWidth="1"/>
    <col min="7931" max="7933" width="9" style="80"/>
    <col min="7934" max="7935" width="10.5" style="80" customWidth="1"/>
    <col min="7936" max="8182" width="9" style="80"/>
    <col min="8183" max="8183" width="41.6333333333333" style="80" customWidth="1"/>
    <col min="8184" max="8185" width="14.5" style="80" customWidth="1"/>
    <col min="8186" max="8186" width="13.8833333333333" style="80" customWidth="1"/>
    <col min="8187" max="8189" width="9" style="80"/>
    <col min="8190" max="8191" width="10.5" style="80" customWidth="1"/>
    <col min="8192" max="8438" width="9" style="80"/>
    <col min="8439" max="8439" width="41.6333333333333" style="80" customWidth="1"/>
    <col min="8440" max="8441" width="14.5" style="80" customWidth="1"/>
    <col min="8442" max="8442" width="13.8833333333333" style="80" customWidth="1"/>
    <col min="8443" max="8445" width="9" style="80"/>
    <col min="8446" max="8447" width="10.5" style="80" customWidth="1"/>
    <col min="8448" max="8694" width="9" style="80"/>
    <col min="8695" max="8695" width="41.6333333333333" style="80" customWidth="1"/>
    <col min="8696" max="8697" width="14.5" style="80" customWidth="1"/>
    <col min="8698" max="8698" width="13.8833333333333" style="80" customWidth="1"/>
    <col min="8699" max="8701" width="9" style="80"/>
    <col min="8702" max="8703" width="10.5" style="80" customWidth="1"/>
    <col min="8704" max="8950" width="9" style="80"/>
    <col min="8951" max="8951" width="41.6333333333333" style="80" customWidth="1"/>
    <col min="8952" max="8953" width="14.5" style="80" customWidth="1"/>
    <col min="8954" max="8954" width="13.8833333333333" style="80" customWidth="1"/>
    <col min="8955" max="8957" width="9" style="80"/>
    <col min="8958" max="8959" width="10.5" style="80" customWidth="1"/>
    <col min="8960" max="9206" width="9" style="80"/>
    <col min="9207" max="9207" width="41.6333333333333" style="80" customWidth="1"/>
    <col min="9208" max="9209" width="14.5" style="80" customWidth="1"/>
    <col min="9210" max="9210" width="13.8833333333333" style="80" customWidth="1"/>
    <col min="9211" max="9213" width="9" style="80"/>
    <col min="9214" max="9215" width="10.5" style="80" customWidth="1"/>
    <col min="9216" max="9462" width="9" style="80"/>
    <col min="9463" max="9463" width="41.6333333333333" style="80" customWidth="1"/>
    <col min="9464" max="9465" width="14.5" style="80" customWidth="1"/>
    <col min="9466" max="9466" width="13.8833333333333" style="80" customWidth="1"/>
    <col min="9467" max="9469" width="9" style="80"/>
    <col min="9470" max="9471" width="10.5" style="80" customWidth="1"/>
    <col min="9472" max="9718" width="9" style="80"/>
    <col min="9719" max="9719" width="41.6333333333333" style="80" customWidth="1"/>
    <col min="9720" max="9721" width="14.5" style="80" customWidth="1"/>
    <col min="9722" max="9722" width="13.8833333333333" style="80" customWidth="1"/>
    <col min="9723" max="9725" width="9" style="80"/>
    <col min="9726" max="9727" width="10.5" style="80" customWidth="1"/>
    <col min="9728" max="9974" width="9" style="80"/>
    <col min="9975" max="9975" width="41.6333333333333" style="80" customWidth="1"/>
    <col min="9976" max="9977" width="14.5" style="80" customWidth="1"/>
    <col min="9978" max="9978" width="13.8833333333333" style="80" customWidth="1"/>
    <col min="9979" max="9981" width="9" style="80"/>
    <col min="9982" max="9983" width="10.5" style="80" customWidth="1"/>
    <col min="9984" max="10230" width="9" style="80"/>
    <col min="10231" max="10231" width="41.6333333333333" style="80" customWidth="1"/>
    <col min="10232" max="10233" width="14.5" style="80" customWidth="1"/>
    <col min="10234" max="10234" width="13.8833333333333" style="80" customWidth="1"/>
    <col min="10235" max="10237" width="9" style="80"/>
    <col min="10238" max="10239" width="10.5" style="80" customWidth="1"/>
    <col min="10240" max="10486" width="9" style="80"/>
    <col min="10487" max="10487" width="41.6333333333333" style="80" customWidth="1"/>
    <col min="10488" max="10489" width="14.5" style="80" customWidth="1"/>
    <col min="10490" max="10490" width="13.8833333333333" style="80" customWidth="1"/>
    <col min="10491" max="10493" width="9" style="80"/>
    <col min="10494" max="10495" width="10.5" style="80" customWidth="1"/>
    <col min="10496" max="10742" width="9" style="80"/>
    <col min="10743" max="10743" width="41.6333333333333" style="80" customWidth="1"/>
    <col min="10744" max="10745" width="14.5" style="80" customWidth="1"/>
    <col min="10746" max="10746" width="13.8833333333333" style="80" customWidth="1"/>
    <col min="10747" max="10749" width="9" style="80"/>
    <col min="10750" max="10751" width="10.5" style="80" customWidth="1"/>
    <col min="10752" max="10998" width="9" style="80"/>
    <col min="10999" max="10999" width="41.6333333333333" style="80" customWidth="1"/>
    <col min="11000" max="11001" width="14.5" style="80" customWidth="1"/>
    <col min="11002" max="11002" width="13.8833333333333" style="80" customWidth="1"/>
    <col min="11003" max="11005" width="9" style="80"/>
    <col min="11006" max="11007" width="10.5" style="80" customWidth="1"/>
    <col min="11008" max="11254" width="9" style="80"/>
    <col min="11255" max="11255" width="41.6333333333333" style="80" customWidth="1"/>
    <col min="11256" max="11257" width="14.5" style="80" customWidth="1"/>
    <col min="11258" max="11258" width="13.8833333333333" style="80" customWidth="1"/>
    <col min="11259" max="11261" width="9" style="80"/>
    <col min="11262" max="11263" width="10.5" style="80" customWidth="1"/>
    <col min="11264" max="11510" width="9" style="80"/>
    <col min="11511" max="11511" width="41.6333333333333" style="80" customWidth="1"/>
    <col min="11512" max="11513" width="14.5" style="80" customWidth="1"/>
    <col min="11514" max="11514" width="13.8833333333333" style="80" customWidth="1"/>
    <col min="11515" max="11517" width="9" style="80"/>
    <col min="11518" max="11519" width="10.5" style="80" customWidth="1"/>
    <col min="11520" max="11766" width="9" style="80"/>
    <col min="11767" max="11767" width="41.6333333333333" style="80" customWidth="1"/>
    <col min="11768" max="11769" width="14.5" style="80" customWidth="1"/>
    <col min="11770" max="11770" width="13.8833333333333" style="80" customWidth="1"/>
    <col min="11771" max="11773" width="9" style="80"/>
    <col min="11774" max="11775" width="10.5" style="80" customWidth="1"/>
    <col min="11776" max="12022" width="9" style="80"/>
    <col min="12023" max="12023" width="41.6333333333333" style="80" customWidth="1"/>
    <col min="12024" max="12025" width="14.5" style="80" customWidth="1"/>
    <col min="12026" max="12026" width="13.8833333333333" style="80" customWidth="1"/>
    <col min="12027" max="12029" width="9" style="80"/>
    <col min="12030" max="12031" width="10.5" style="80" customWidth="1"/>
    <col min="12032" max="12278" width="9" style="80"/>
    <col min="12279" max="12279" width="41.6333333333333" style="80" customWidth="1"/>
    <col min="12280" max="12281" width="14.5" style="80" customWidth="1"/>
    <col min="12282" max="12282" width="13.8833333333333" style="80" customWidth="1"/>
    <col min="12283" max="12285" width="9" style="80"/>
    <col min="12286" max="12287" width="10.5" style="80" customWidth="1"/>
    <col min="12288" max="12534" width="9" style="80"/>
    <col min="12535" max="12535" width="41.6333333333333" style="80" customWidth="1"/>
    <col min="12536" max="12537" width="14.5" style="80" customWidth="1"/>
    <col min="12538" max="12538" width="13.8833333333333" style="80" customWidth="1"/>
    <col min="12539" max="12541" width="9" style="80"/>
    <col min="12542" max="12543" width="10.5" style="80" customWidth="1"/>
    <col min="12544" max="12790" width="9" style="80"/>
    <col min="12791" max="12791" width="41.6333333333333" style="80" customWidth="1"/>
    <col min="12792" max="12793" width="14.5" style="80" customWidth="1"/>
    <col min="12794" max="12794" width="13.8833333333333" style="80" customWidth="1"/>
    <col min="12795" max="12797" width="9" style="80"/>
    <col min="12798" max="12799" width="10.5" style="80" customWidth="1"/>
    <col min="12800" max="13046" width="9" style="80"/>
    <col min="13047" max="13047" width="41.6333333333333" style="80" customWidth="1"/>
    <col min="13048" max="13049" width="14.5" style="80" customWidth="1"/>
    <col min="13050" max="13050" width="13.8833333333333" style="80" customWidth="1"/>
    <col min="13051" max="13053" width="9" style="80"/>
    <col min="13054" max="13055" width="10.5" style="80" customWidth="1"/>
    <col min="13056" max="13302" width="9" style="80"/>
    <col min="13303" max="13303" width="41.6333333333333" style="80" customWidth="1"/>
    <col min="13304" max="13305" width="14.5" style="80" customWidth="1"/>
    <col min="13306" max="13306" width="13.8833333333333" style="80" customWidth="1"/>
    <col min="13307" max="13309" width="9" style="80"/>
    <col min="13310" max="13311" width="10.5" style="80" customWidth="1"/>
    <col min="13312" max="13558" width="9" style="80"/>
    <col min="13559" max="13559" width="41.6333333333333" style="80" customWidth="1"/>
    <col min="13560" max="13561" width="14.5" style="80" customWidth="1"/>
    <col min="13562" max="13562" width="13.8833333333333" style="80" customWidth="1"/>
    <col min="13563" max="13565" width="9" style="80"/>
    <col min="13566" max="13567" width="10.5" style="80" customWidth="1"/>
    <col min="13568" max="13814" width="9" style="80"/>
    <col min="13815" max="13815" width="41.6333333333333" style="80" customWidth="1"/>
    <col min="13816" max="13817" width="14.5" style="80" customWidth="1"/>
    <col min="13818" max="13818" width="13.8833333333333" style="80" customWidth="1"/>
    <col min="13819" max="13821" width="9" style="80"/>
    <col min="13822" max="13823" width="10.5" style="80" customWidth="1"/>
    <col min="13824" max="14070" width="9" style="80"/>
    <col min="14071" max="14071" width="41.6333333333333" style="80" customWidth="1"/>
    <col min="14072" max="14073" width="14.5" style="80" customWidth="1"/>
    <col min="14074" max="14074" width="13.8833333333333" style="80" customWidth="1"/>
    <col min="14075" max="14077" width="9" style="80"/>
    <col min="14078" max="14079" width="10.5" style="80" customWidth="1"/>
    <col min="14080" max="14326" width="9" style="80"/>
    <col min="14327" max="14327" width="41.6333333333333" style="80" customWidth="1"/>
    <col min="14328" max="14329" width="14.5" style="80" customWidth="1"/>
    <col min="14330" max="14330" width="13.8833333333333" style="80" customWidth="1"/>
    <col min="14331" max="14333" width="9" style="80"/>
    <col min="14334" max="14335" width="10.5" style="80" customWidth="1"/>
    <col min="14336" max="14582" width="9" style="80"/>
    <col min="14583" max="14583" width="41.6333333333333" style="80" customWidth="1"/>
    <col min="14584" max="14585" width="14.5" style="80" customWidth="1"/>
    <col min="14586" max="14586" width="13.8833333333333" style="80" customWidth="1"/>
    <col min="14587" max="14589" width="9" style="80"/>
    <col min="14590" max="14591" width="10.5" style="80" customWidth="1"/>
    <col min="14592" max="14838" width="9" style="80"/>
    <col min="14839" max="14839" width="41.6333333333333" style="80" customWidth="1"/>
    <col min="14840" max="14841" width="14.5" style="80" customWidth="1"/>
    <col min="14842" max="14842" width="13.8833333333333" style="80" customWidth="1"/>
    <col min="14843" max="14845" width="9" style="80"/>
    <col min="14846" max="14847" width="10.5" style="80" customWidth="1"/>
    <col min="14848" max="15094" width="9" style="80"/>
    <col min="15095" max="15095" width="41.6333333333333" style="80" customWidth="1"/>
    <col min="15096" max="15097" width="14.5" style="80" customWidth="1"/>
    <col min="15098" max="15098" width="13.8833333333333" style="80" customWidth="1"/>
    <col min="15099" max="15101" width="9" style="80"/>
    <col min="15102" max="15103" width="10.5" style="80" customWidth="1"/>
    <col min="15104" max="15350" width="9" style="80"/>
    <col min="15351" max="15351" width="41.6333333333333" style="80" customWidth="1"/>
    <col min="15352" max="15353" width="14.5" style="80" customWidth="1"/>
    <col min="15354" max="15354" width="13.8833333333333" style="80" customWidth="1"/>
    <col min="15355" max="15357" width="9" style="80"/>
    <col min="15358" max="15359" width="10.5" style="80" customWidth="1"/>
    <col min="15360" max="15606" width="9" style="80"/>
    <col min="15607" max="15607" width="41.6333333333333" style="80" customWidth="1"/>
    <col min="15608" max="15609" width="14.5" style="80" customWidth="1"/>
    <col min="15610" max="15610" width="13.8833333333333" style="80" customWidth="1"/>
    <col min="15611" max="15613" width="9" style="80"/>
    <col min="15614" max="15615" width="10.5" style="80" customWidth="1"/>
    <col min="15616" max="15862" width="9" style="80"/>
    <col min="15863" max="15863" width="41.6333333333333" style="80" customWidth="1"/>
    <col min="15864" max="15865" width="14.5" style="80" customWidth="1"/>
    <col min="15866" max="15866" width="13.8833333333333" style="80" customWidth="1"/>
    <col min="15867" max="15869" width="9" style="80"/>
    <col min="15870" max="15871" width="10.5" style="80" customWidth="1"/>
    <col min="15872" max="16118" width="9" style="80"/>
    <col min="16119" max="16119" width="41.6333333333333" style="80" customWidth="1"/>
    <col min="16120" max="16121" width="14.5" style="80" customWidth="1"/>
    <col min="16122" max="16122" width="13.8833333333333" style="80" customWidth="1"/>
    <col min="16123" max="16125" width="9" style="80"/>
    <col min="16126" max="16127" width="10.5" style="80" customWidth="1"/>
    <col min="16128" max="16384" width="9" style="80"/>
  </cols>
  <sheetData>
    <row r="1" ht="45" customHeight="1" spans="1:4">
      <c r="A1" s="73" t="s">
        <v>3119</v>
      </c>
      <c r="B1" s="82"/>
      <c r="C1" s="82"/>
      <c r="D1" s="73"/>
    </row>
    <row r="2" ht="20.1" customHeight="1" spans="1:4">
      <c r="A2" s="83"/>
      <c r="B2" s="84"/>
      <c r="C2" s="85"/>
      <c r="D2" s="86" t="s">
        <v>3001</v>
      </c>
    </row>
    <row r="3" ht="45" customHeight="1" spans="1:5">
      <c r="A3" s="87" t="s">
        <v>2417</v>
      </c>
      <c r="B3" s="88" t="s">
        <v>5</v>
      </c>
      <c r="C3" s="88" t="s">
        <v>6</v>
      </c>
      <c r="D3" s="88" t="s">
        <v>7</v>
      </c>
      <c r="E3" s="89" t="s">
        <v>134</v>
      </c>
    </row>
    <row r="4" ht="36" customHeight="1" spans="1:5">
      <c r="A4" s="90" t="s">
        <v>3105</v>
      </c>
      <c r="B4" s="91"/>
      <c r="C4" s="92"/>
      <c r="D4" s="93"/>
      <c r="E4" s="89" t="str">
        <f t="shared" ref="E4:E22" si="0">IF(A4&lt;&gt;"",IF(SUM(B4:C4)&lt;&gt;0,"是","否"),"是")</f>
        <v>否</v>
      </c>
    </row>
    <row r="5" ht="36" customHeight="1" spans="1:5">
      <c r="A5" s="94" t="s">
        <v>3106</v>
      </c>
      <c r="B5" s="95"/>
      <c r="C5" s="96"/>
      <c r="D5" s="97"/>
      <c r="E5" s="89" t="str">
        <f t="shared" si="0"/>
        <v>否</v>
      </c>
    </row>
    <row r="6" ht="36" customHeight="1" spans="1:5">
      <c r="A6" s="90" t="s">
        <v>3107</v>
      </c>
      <c r="B6" s="91"/>
      <c r="C6" s="92"/>
      <c r="D6" s="98"/>
      <c r="E6" s="89" t="str">
        <f t="shared" si="0"/>
        <v>否</v>
      </c>
    </row>
    <row r="7" ht="36" customHeight="1" spans="1:5">
      <c r="A7" s="94" t="s">
        <v>3106</v>
      </c>
      <c r="B7" s="95"/>
      <c r="C7" s="99"/>
      <c r="D7" s="97"/>
      <c r="E7" s="89" t="str">
        <f t="shared" si="0"/>
        <v>否</v>
      </c>
    </row>
    <row r="8" ht="36" hidden="1" customHeight="1" spans="1:6">
      <c r="A8" s="90" t="s">
        <v>3108</v>
      </c>
      <c r="B8" s="91"/>
      <c r="C8" s="100"/>
      <c r="D8" s="101" t="str">
        <f>IF(B8&gt;0,C8/B8-1,IF(B8&lt;0,-(C8/B8-1),""))</f>
        <v/>
      </c>
      <c r="E8" s="89" t="str">
        <f t="shared" si="0"/>
        <v>否</v>
      </c>
      <c r="F8" s="80" t="s">
        <v>3120</v>
      </c>
    </row>
    <row r="9" ht="36" hidden="1" customHeight="1" spans="1:5">
      <c r="A9" s="94" t="s">
        <v>3106</v>
      </c>
      <c r="B9" s="95"/>
      <c r="C9" s="102"/>
      <c r="D9" s="103" t="str">
        <f>IF(B9&gt;0,C9/B9-1,IF(B9&lt;0,-(C9/B9-1),""))</f>
        <v/>
      </c>
      <c r="E9" s="89" t="str">
        <f t="shared" si="0"/>
        <v>否</v>
      </c>
    </row>
    <row r="10" ht="36" customHeight="1" spans="1:5">
      <c r="A10" s="90" t="s">
        <v>3109</v>
      </c>
      <c r="B10" s="91"/>
      <c r="C10" s="92"/>
      <c r="D10" s="98"/>
      <c r="E10" s="89" t="str">
        <f t="shared" si="0"/>
        <v>否</v>
      </c>
    </row>
    <row r="11" ht="36" customHeight="1" spans="1:5">
      <c r="A11" s="94" t="s">
        <v>3106</v>
      </c>
      <c r="B11" s="95"/>
      <c r="C11" s="99"/>
      <c r="D11" s="97"/>
      <c r="E11" s="89" t="str">
        <f t="shared" si="0"/>
        <v>否</v>
      </c>
    </row>
    <row r="12" ht="36" customHeight="1" spans="1:5">
      <c r="A12" s="90" t="s">
        <v>3110</v>
      </c>
      <c r="B12" s="91"/>
      <c r="C12" s="92"/>
      <c r="D12" s="98"/>
      <c r="E12" s="89" t="str">
        <f t="shared" si="0"/>
        <v>否</v>
      </c>
    </row>
    <row r="13" ht="36" customHeight="1" spans="1:5">
      <c r="A13" s="94" t="s">
        <v>3106</v>
      </c>
      <c r="B13" s="95"/>
      <c r="C13" s="99"/>
      <c r="D13" s="97"/>
      <c r="E13" s="89" t="str">
        <f t="shared" si="0"/>
        <v>否</v>
      </c>
    </row>
    <row r="14" s="79" customFormat="1" ht="36" hidden="1" customHeight="1" spans="1:5">
      <c r="A14" s="90" t="s">
        <v>3111</v>
      </c>
      <c r="B14" s="104"/>
      <c r="C14" s="100"/>
      <c r="D14" s="101" t="str">
        <f>IF(B14&gt;0,C14/B14-1,IF(B14&lt;0,-(C14/B14-1),""))</f>
        <v/>
      </c>
      <c r="E14" s="89" t="str">
        <f t="shared" si="0"/>
        <v>否</v>
      </c>
    </row>
    <row r="15" ht="36" hidden="1" customHeight="1" spans="1:5">
      <c r="A15" s="94" t="s">
        <v>3106</v>
      </c>
      <c r="B15" s="105"/>
      <c r="C15" s="102"/>
      <c r="D15" s="103" t="str">
        <f>IF(B15&gt;0,C15/B15-1,IF(B15&lt;0,-(C15/B15-1),""))</f>
        <v/>
      </c>
      <c r="E15" s="89" t="str">
        <f t="shared" si="0"/>
        <v>否</v>
      </c>
    </row>
    <row r="16" ht="36" customHeight="1" spans="1:5">
      <c r="A16" s="90" t="s">
        <v>3112</v>
      </c>
      <c r="B16" s="106"/>
      <c r="C16" s="92"/>
      <c r="D16" s="98"/>
      <c r="E16" s="89" t="str">
        <f t="shared" si="0"/>
        <v>否</v>
      </c>
    </row>
    <row r="17" ht="36" customHeight="1" spans="1:5">
      <c r="A17" s="94" t="s">
        <v>3106</v>
      </c>
      <c r="B17" s="107"/>
      <c r="C17" s="108"/>
      <c r="D17" s="97"/>
      <c r="E17" s="89" t="str">
        <f t="shared" si="0"/>
        <v>否</v>
      </c>
    </row>
    <row r="18" ht="36" customHeight="1" spans="1:5">
      <c r="A18" s="109" t="s">
        <v>3113</v>
      </c>
      <c r="B18" s="106"/>
      <c r="C18" s="106"/>
      <c r="D18" s="110"/>
      <c r="E18" s="89" t="str">
        <f t="shared" si="0"/>
        <v>否</v>
      </c>
    </row>
    <row r="19" ht="36" customHeight="1" spans="1:5">
      <c r="A19" s="94" t="s">
        <v>3114</v>
      </c>
      <c r="B19" s="107"/>
      <c r="C19" s="107"/>
      <c r="D19" s="111"/>
      <c r="E19" s="89" t="str">
        <f t="shared" si="0"/>
        <v>否</v>
      </c>
    </row>
    <row r="20" ht="36" customHeight="1" spans="1:5">
      <c r="A20" s="90" t="s">
        <v>3115</v>
      </c>
      <c r="B20" s="106"/>
      <c r="C20" s="112"/>
      <c r="D20" s="98"/>
      <c r="E20" s="89" t="str">
        <f t="shared" si="0"/>
        <v>否</v>
      </c>
    </row>
    <row r="21" ht="36" customHeight="1" spans="1:5">
      <c r="A21" s="113" t="s">
        <v>3116</v>
      </c>
      <c r="B21" s="106"/>
      <c r="C21" s="112"/>
      <c r="D21" s="98"/>
      <c r="E21" s="89" t="str">
        <f t="shared" si="0"/>
        <v>否</v>
      </c>
    </row>
    <row r="22" ht="36" customHeight="1" spans="1:5">
      <c r="A22" s="109" t="s">
        <v>3117</v>
      </c>
      <c r="B22" s="106"/>
      <c r="C22" s="106"/>
      <c r="D22" s="98"/>
      <c r="E22" s="89" t="str">
        <f t="shared" si="0"/>
        <v>否</v>
      </c>
    </row>
    <row r="23" ht="40" customHeight="1" spans="1:4">
      <c r="A23" s="114" t="s">
        <v>3102</v>
      </c>
      <c r="B23" s="114"/>
      <c r="C23" s="114"/>
      <c r="D23" s="114"/>
    </row>
    <row r="24" spans="2:3">
      <c r="B24" s="115"/>
      <c r="C24" s="115"/>
    </row>
    <row r="25" spans="2:3">
      <c r="B25" s="115"/>
      <c r="C25" s="115"/>
    </row>
    <row r="26" spans="2:3">
      <c r="B26" s="115"/>
      <c r="C26" s="115"/>
    </row>
  </sheetData>
  <autoFilter ref="A3:F23">
    <filterColumn colId="4">
      <customFilters>
        <customFilter operator="equal" val="是"/>
      </customFilters>
    </filterColumn>
    <extLst/>
  </autoFilter>
  <mergeCells count="2">
    <mergeCell ref="A1:D1"/>
    <mergeCell ref="A23:D23"/>
  </mergeCells>
  <conditionalFormatting sqref="D16">
    <cfRule type="cellIs" dxfId="6" priority="4" stopIfTrue="1" operator="lessThan">
      <formula>0</formula>
    </cfRule>
  </conditionalFormatting>
  <conditionalFormatting sqref="E16:F16">
    <cfRule type="cellIs" dxfId="6" priority="5" stopIfTrue="1" operator="lessThan">
      <formula>0</formula>
    </cfRule>
  </conditionalFormatting>
  <conditionalFormatting sqref="D21:D22">
    <cfRule type="cellIs" dxfId="4" priority="2" stopIfTrue="1" operator="lessThanOrEqual">
      <formula>-1</formula>
    </cfRule>
  </conditionalFormatting>
  <conditionalFormatting sqref="D5:D7 D10:D13 D16:D17 D20">
    <cfRule type="cellIs" dxfId="4" priority="3" stopIfTrue="1" operator="lessThanOrEqual">
      <formula>-1</formula>
    </cfRule>
  </conditionalFormatting>
  <conditionalFormatting sqref="B14:B22 C18:C19 C22">
    <cfRule type="cellIs" dxfId="6"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31"/>
  <sheetViews>
    <sheetView workbookViewId="0">
      <selection activeCell="I24" sqref="I24"/>
    </sheetView>
  </sheetViews>
  <sheetFormatPr defaultColWidth="10" defaultRowHeight="13.5" outlineLevelCol="6"/>
  <cols>
    <col min="1" max="1" width="24.6333333333333" style="27" customWidth="1"/>
    <col min="2" max="7" width="15.6333333333333" style="27" customWidth="1"/>
    <col min="8" max="8" width="9.76666666666667" style="27" customWidth="1"/>
    <col min="9" max="16384" width="10" style="27"/>
  </cols>
  <sheetData>
    <row r="1" s="27" customFormat="1" ht="30" customHeight="1" spans="1:1">
      <c r="A1" s="57"/>
    </row>
    <row r="2" s="27" customFormat="1" ht="28.6" customHeight="1" spans="1:7">
      <c r="A2" s="73" t="s">
        <v>3121</v>
      </c>
      <c r="B2" s="73"/>
      <c r="C2" s="73"/>
      <c r="D2" s="73"/>
      <c r="E2" s="73"/>
      <c r="F2" s="73"/>
      <c r="G2" s="73"/>
    </row>
    <row r="3" s="27" customFormat="1" ht="23" customHeight="1" spans="1:7">
      <c r="A3" s="62"/>
      <c r="B3" s="62"/>
      <c r="F3" s="63" t="s">
        <v>3122</v>
      </c>
      <c r="G3" s="63"/>
    </row>
    <row r="4" s="27" customFormat="1" ht="30" customHeight="1" spans="1:7">
      <c r="A4" s="67" t="s">
        <v>3123</v>
      </c>
      <c r="B4" s="67" t="s">
        <v>3124</v>
      </c>
      <c r="C4" s="67"/>
      <c r="D4" s="67"/>
      <c r="E4" s="67" t="s">
        <v>3125</v>
      </c>
      <c r="F4" s="67"/>
      <c r="G4" s="67"/>
    </row>
    <row r="5" s="27" customFormat="1" ht="30" customHeight="1" spans="1:7">
      <c r="A5" s="67"/>
      <c r="B5" s="74"/>
      <c r="C5" s="67" t="s">
        <v>3126</v>
      </c>
      <c r="D5" s="67" t="s">
        <v>3127</v>
      </c>
      <c r="E5" s="74"/>
      <c r="F5" s="67" t="s">
        <v>3126</v>
      </c>
      <c r="G5" s="67" t="s">
        <v>3127</v>
      </c>
    </row>
    <row r="6" s="27" customFormat="1" ht="30" customHeight="1" spans="1:7">
      <c r="A6" s="67" t="s">
        <v>3128</v>
      </c>
      <c r="B6" s="67" t="s">
        <v>3129</v>
      </c>
      <c r="C6" s="67" t="s">
        <v>3130</v>
      </c>
      <c r="D6" s="67" t="s">
        <v>3131</v>
      </c>
      <c r="E6" s="67" t="s">
        <v>3132</v>
      </c>
      <c r="F6" s="67" t="s">
        <v>3133</v>
      </c>
      <c r="G6" s="67" t="s">
        <v>3134</v>
      </c>
    </row>
    <row r="7" s="27" customFormat="1" ht="30" customHeight="1" spans="1:7">
      <c r="A7" s="68" t="s">
        <v>3135</v>
      </c>
      <c r="B7" s="74"/>
      <c r="C7" s="74"/>
      <c r="D7" s="74"/>
      <c r="E7" s="74"/>
      <c r="F7" s="74"/>
      <c r="G7" s="74"/>
    </row>
    <row r="8" s="27" customFormat="1" ht="30" customHeight="1" spans="1:7">
      <c r="A8" s="68" t="s">
        <v>3136</v>
      </c>
      <c r="B8" s="74">
        <f>C8+D8</f>
        <v>114.54</v>
      </c>
      <c r="C8" s="74">
        <v>17.14</v>
      </c>
      <c r="D8" s="74">
        <v>97.4</v>
      </c>
      <c r="E8" s="74">
        <f>F8+G8</f>
        <v>113.42</v>
      </c>
      <c r="F8" s="74">
        <v>16.18</v>
      </c>
      <c r="G8" s="74">
        <v>97.24</v>
      </c>
    </row>
    <row r="9" s="27" customFormat="1" ht="30" customHeight="1" spans="1:7">
      <c r="A9" s="75"/>
      <c r="B9" s="74"/>
      <c r="C9" s="74"/>
      <c r="D9" s="74"/>
      <c r="E9" s="74"/>
      <c r="F9" s="74"/>
      <c r="G9" s="74"/>
    </row>
    <row r="10" s="27" customFormat="1" ht="30" customHeight="1" spans="1:7">
      <c r="A10" s="75"/>
      <c r="B10" s="74"/>
      <c r="C10" s="74"/>
      <c r="D10" s="74"/>
      <c r="E10" s="74"/>
      <c r="F10" s="74"/>
      <c r="G10" s="74"/>
    </row>
    <row r="11" s="29" customFormat="1" ht="25" customHeight="1" spans="1:7">
      <c r="A11" s="56" t="s">
        <v>3137</v>
      </c>
      <c r="B11" s="56"/>
      <c r="C11" s="56"/>
      <c r="D11" s="56"/>
      <c r="E11" s="56"/>
      <c r="F11" s="56"/>
      <c r="G11" s="56"/>
    </row>
    <row r="12" s="29" customFormat="1" ht="25" customHeight="1" spans="1:7">
      <c r="A12" s="56" t="s">
        <v>3138</v>
      </c>
      <c r="B12" s="56"/>
      <c r="C12" s="56"/>
      <c r="D12" s="56"/>
      <c r="E12" s="56"/>
      <c r="F12" s="56"/>
      <c r="G12" s="56"/>
    </row>
    <row r="13" s="27" customFormat="1" ht="18" customHeight="1" spans="1:7">
      <c r="A13" s="76"/>
      <c r="B13" s="76"/>
      <c r="C13" s="76"/>
      <c r="D13" s="76"/>
      <c r="E13" s="76"/>
      <c r="F13" s="57"/>
      <c r="G13" s="57"/>
    </row>
    <row r="14" s="27" customFormat="1" ht="18" customHeight="1" spans="1:7">
      <c r="A14" s="57"/>
      <c r="B14" s="57"/>
      <c r="C14" s="57"/>
      <c r="D14" s="57"/>
      <c r="E14" s="57"/>
      <c r="F14" s="57"/>
      <c r="G14" s="57"/>
    </row>
    <row r="15" s="27" customFormat="1" ht="18" customHeight="1" spans="1:7">
      <c r="A15" s="57"/>
      <c r="B15" s="57"/>
      <c r="C15" s="57"/>
      <c r="D15" s="57"/>
      <c r="E15" s="57"/>
      <c r="F15" s="57"/>
      <c r="G15" s="57"/>
    </row>
    <row r="16" s="27" customFormat="1" ht="18" customHeight="1" spans="1:7">
      <c r="A16" s="57"/>
      <c r="B16" s="57"/>
      <c r="C16" s="57"/>
      <c r="D16" s="57"/>
      <c r="E16" s="57"/>
      <c r="F16" s="57"/>
      <c r="G16" s="57"/>
    </row>
    <row r="17" s="27" customFormat="1" ht="14" customHeight="1" spans="1:7">
      <c r="A17" s="57"/>
      <c r="B17" s="57"/>
      <c r="C17" s="57"/>
      <c r="D17" s="57"/>
      <c r="E17" s="57"/>
      <c r="F17" s="57"/>
      <c r="G17" s="57"/>
    </row>
    <row r="18" s="27" customFormat="1" ht="33" customHeight="1" spans="1:7">
      <c r="A18" s="62"/>
      <c r="B18" s="62"/>
      <c r="C18" s="62"/>
      <c r="D18" s="62"/>
      <c r="E18" s="62"/>
      <c r="F18" s="62"/>
      <c r="G18" s="62"/>
    </row>
    <row r="19" s="27" customFormat="1" ht="28.6" customHeight="1" spans="1:7">
      <c r="A19" s="73" t="s">
        <v>3139</v>
      </c>
      <c r="B19" s="73"/>
      <c r="C19" s="73"/>
      <c r="D19" s="73"/>
      <c r="E19" s="73"/>
      <c r="F19" s="73"/>
      <c r="G19" s="73"/>
    </row>
    <row r="20" s="27" customFormat="1" ht="16" customHeight="1" spans="1:7">
      <c r="A20" s="77" t="s">
        <v>3140</v>
      </c>
      <c r="B20" s="77"/>
      <c r="C20" s="77"/>
      <c r="D20" s="77"/>
      <c r="E20" s="77"/>
      <c r="F20" s="77"/>
      <c r="G20" s="77"/>
    </row>
    <row r="21" s="27" customFormat="1" ht="21" customHeight="1" spans="1:7">
      <c r="A21" s="62"/>
      <c r="B21" s="62"/>
      <c r="F21" s="63" t="s">
        <v>3122</v>
      </c>
      <c r="G21" s="63"/>
    </row>
    <row r="22" s="27" customFormat="1" ht="30" customHeight="1" spans="1:7">
      <c r="A22" s="67" t="s">
        <v>3123</v>
      </c>
      <c r="B22" s="67" t="s">
        <v>3124</v>
      </c>
      <c r="C22" s="67"/>
      <c r="D22" s="67"/>
      <c r="E22" s="67" t="s">
        <v>3125</v>
      </c>
      <c r="F22" s="67"/>
      <c r="G22" s="67"/>
    </row>
    <row r="23" s="27" customFormat="1" ht="30" customHeight="1" spans="1:7">
      <c r="A23" s="67"/>
      <c r="B23" s="74"/>
      <c r="C23" s="67" t="s">
        <v>3126</v>
      </c>
      <c r="D23" s="67" t="s">
        <v>3127</v>
      </c>
      <c r="E23" s="74"/>
      <c r="F23" s="67" t="s">
        <v>3126</v>
      </c>
      <c r="G23" s="67" t="s">
        <v>3127</v>
      </c>
    </row>
    <row r="24" s="27" customFormat="1" ht="30" customHeight="1" spans="1:7">
      <c r="A24" s="67" t="s">
        <v>3128</v>
      </c>
      <c r="B24" s="67" t="s">
        <v>3129</v>
      </c>
      <c r="C24" s="67" t="s">
        <v>3130</v>
      </c>
      <c r="D24" s="67" t="s">
        <v>3131</v>
      </c>
      <c r="E24" s="67" t="s">
        <v>3132</v>
      </c>
      <c r="F24" s="67" t="s">
        <v>3133</v>
      </c>
      <c r="G24" s="67" t="s">
        <v>3134</v>
      </c>
    </row>
    <row r="25" s="27" customFormat="1" ht="30" customHeight="1" spans="1:7">
      <c r="A25" s="68" t="s">
        <v>3135</v>
      </c>
      <c r="B25" s="78"/>
      <c r="C25" s="78"/>
      <c r="D25" s="78"/>
      <c r="E25" s="78"/>
      <c r="F25" s="78"/>
      <c r="G25" s="78"/>
    </row>
    <row r="26" s="27" customFormat="1" ht="30" customHeight="1" spans="1:7">
      <c r="A26" s="68" t="s">
        <v>3141</v>
      </c>
      <c r="B26" s="78"/>
      <c r="C26" s="78"/>
      <c r="D26" s="78"/>
      <c r="E26" s="78"/>
      <c r="F26" s="78"/>
      <c r="G26" s="78"/>
    </row>
    <row r="27" s="27" customFormat="1" ht="30" customHeight="1" spans="1:7">
      <c r="A27" s="68" t="s">
        <v>3142</v>
      </c>
      <c r="B27" s="78"/>
      <c r="C27" s="78"/>
      <c r="D27" s="78"/>
      <c r="E27" s="78"/>
      <c r="F27" s="78"/>
      <c r="G27" s="78"/>
    </row>
    <row r="28" s="27" customFormat="1" ht="30" customHeight="1" spans="1:7">
      <c r="A28" s="68" t="s">
        <v>3143</v>
      </c>
      <c r="B28" s="78"/>
      <c r="C28" s="78"/>
      <c r="D28" s="78"/>
      <c r="E28" s="78"/>
      <c r="F28" s="78"/>
      <c r="G28" s="78"/>
    </row>
    <row r="29" s="27" customFormat="1" ht="30" customHeight="1" spans="1:7">
      <c r="A29" s="75" t="s">
        <v>2421</v>
      </c>
      <c r="B29" s="78"/>
      <c r="C29" s="78"/>
      <c r="D29" s="78"/>
      <c r="E29" s="78"/>
      <c r="F29" s="78"/>
      <c r="G29" s="78"/>
    </row>
    <row r="30" s="29" customFormat="1" ht="25" customHeight="1" spans="1:7">
      <c r="A30" s="72" t="s">
        <v>3137</v>
      </c>
      <c r="B30" s="72"/>
      <c r="C30" s="72"/>
      <c r="D30" s="72"/>
      <c r="E30" s="72"/>
      <c r="F30" s="72"/>
      <c r="G30" s="72"/>
    </row>
    <row r="31" s="29" customFormat="1" ht="25" customHeight="1" spans="1:7">
      <c r="A31" s="72" t="s">
        <v>3138</v>
      </c>
      <c r="B31" s="72"/>
      <c r="C31" s="72"/>
      <c r="D31" s="72"/>
      <c r="E31" s="72"/>
      <c r="F31" s="72"/>
      <c r="G31" s="72"/>
    </row>
  </sheetData>
  <mergeCells count="16">
    <mergeCell ref="A2:G2"/>
    <mergeCell ref="F3:G3"/>
    <mergeCell ref="B4:D4"/>
    <mergeCell ref="E4:G4"/>
    <mergeCell ref="A11:G11"/>
    <mergeCell ref="A12:G12"/>
    <mergeCell ref="A13:E13"/>
    <mergeCell ref="A19:G19"/>
    <mergeCell ref="A20:G20"/>
    <mergeCell ref="F21:G21"/>
    <mergeCell ref="B22:D22"/>
    <mergeCell ref="E22:G22"/>
    <mergeCell ref="A30:G30"/>
    <mergeCell ref="A31:G31"/>
    <mergeCell ref="A4:A5"/>
    <mergeCell ref="A22:A23"/>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C12" sqref="C12"/>
    </sheetView>
  </sheetViews>
  <sheetFormatPr defaultColWidth="10" defaultRowHeight="13.5" outlineLevelCol="6"/>
  <cols>
    <col min="1" max="1" width="62.25" style="27" customWidth="1"/>
    <col min="2" max="3" width="28.6333333333333" style="27" customWidth="1"/>
    <col min="4" max="4" width="9.76666666666667" style="27" customWidth="1"/>
    <col min="5" max="16384" width="10" style="27"/>
  </cols>
  <sheetData>
    <row r="1" s="27" customFormat="1" ht="23" customHeight="1"/>
    <row r="2" s="27" customFormat="1" ht="14.3" customHeight="1" spans="1:1">
      <c r="A2" s="57"/>
    </row>
    <row r="3" s="27" customFormat="1" ht="28.6" customHeight="1" spans="1:3">
      <c r="A3" s="52" t="s">
        <v>3144</v>
      </c>
      <c r="B3" s="52"/>
      <c r="C3" s="52"/>
    </row>
    <row r="4" s="27" customFormat="1" ht="27" customHeight="1" spans="1:3">
      <c r="A4" s="62"/>
      <c r="B4" s="62"/>
      <c r="C4" s="63" t="s">
        <v>3122</v>
      </c>
    </row>
    <row r="5" s="65" customFormat="1" ht="24" customHeight="1" spans="1:3">
      <c r="A5" s="67" t="s">
        <v>3145</v>
      </c>
      <c r="B5" s="67" t="s">
        <v>3078</v>
      </c>
      <c r="C5" s="67" t="s">
        <v>3146</v>
      </c>
    </row>
    <row r="6" s="65" customFormat="1" ht="32" customHeight="1" spans="1:3">
      <c r="A6" s="68" t="s">
        <v>3147</v>
      </c>
      <c r="B6" s="69">
        <v>2.5</v>
      </c>
      <c r="C6" s="69">
        <v>2.5</v>
      </c>
    </row>
    <row r="7" s="65" customFormat="1" ht="32" customHeight="1" spans="1:3">
      <c r="A7" s="68" t="s">
        <v>3148</v>
      </c>
      <c r="B7" s="69">
        <v>17.14</v>
      </c>
      <c r="C7" s="69">
        <v>17.14</v>
      </c>
    </row>
    <row r="8" s="65" customFormat="1" ht="32" customHeight="1" spans="1:3">
      <c r="A8" s="68" t="s">
        <v>3149</v>
      </c>
      <c r="B8" s="69">
        <v>15.19</v>
      </c>
      <c r="C8" s="69">
        <v>15.19</v>
      </c>
    </row>
    <row r="9" s="65" customFormat="1" ht="30" customHeight="1" spans="1:3">
      <c r="A9" s="70" t="s">
        <v>3150</v>
      </c>
      <c r="B9" s="69"/>
      <c r="C9" s="69"/>
    </row>
    <row r="10" s="65" customFormat="1" ht="32" customHeight="1" spans="1:3">
      <c r="A10" s="70" t="s">
        <v>3151</v>
      </c>
      <c r="B10" s="69">
        <v>15.19</v>
      </c>
      <c r="C10" s="69">
        <v>15.19</v>
      </c>
    </row>
    <row r="11" s="65" customFormat="1" ht="32" customHeight="1" spans="1:3">
      <c r="A11" s="68" t="s">
        <v>3152</v>
      </c>
      <c r="B11" s="69">
        <v>15.65</v>
      </c>
      <c r="C11" s="69">
        <v>15.65</v>
      </c>
    </row>
    <row r="12" s="65" customFormat="1" ht="32" customHeight="1" spans="1:3">
      <c r="A12" s="68" t="s">
        <v>3153</v>
      </c>
      <c r="B12" s="69">
        <v>16.18</v>
      </c>
      <c r="C12" s="69">
        <v>16.18</v>
      </c>
    </row>
    <row r="13" s="65" customFormat="1" ht="32" customHeight="1" spans="1:3">
      <c r="A13" s="68" t="s">
        <v>3154</v>
      </c>
      <c r="B13" s="69"/>
      <c r="C13" s="69"/>
    </row>
    <row r="14" s="65" customFormat="1" ht="32" customHeight="1" spans="1:3">
      <c r="A14" s="68" t="s">
        <v>3155</v>
      </c>
      <c r="B14" s="69"/>
      <c r="C14" s="69"/>
    </row>
    <row r="15" s="66" customFormat="1" ht="69" customHeight="1" spans="1:7">
      <c r="A15" s="71" t="s">
        <v>3156</v>
      </c>
      <c r="B15" s="71"/>
      <c r="C15" s="71"/>
      <c r="D15" s="72"/>
      <c r="E15" s="72"/>
      <c r="F15" s="72"/>
      <c r="G15" s="72"/>
    </row>
    <row r="16" s="27" customFormat="1" spans="1:3">
      <c r="A16" s="64"/>
      <c r="B16" s="64"/>
      <c r="C16" s="62"/>
    </row>
  </sheetData>
  <mergeCells count="3">
    <mergeCell ref="A3:C3"/>
    <mergeCell ref="A15:C15"/>
    <mergeCell ref="A16:B16"/>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E9" sqref="E9"/>
    </sheetView>
  </sheetViews>
  <sheetFormatPr defaultColWidth="10" defaultRowHeight="13.5" outlineLevelCol="6"/>
  <cols>
    <col min="1" max="1" width="60" style="27" customWidth="1"/>
    <col min="2" max="3" width="25.6333333333333" style="27" customWidth="1"/>
    <col min="4" max="5" width="10.875" style="27" customWidth="1"/>
    <col min="6" max="16384" width="10" style="27"/>
  </cols>
  <sheetData>
    <row r="1" s="27" customFormat="1" ht="23" customHeight="1"/>
    <row r="2" s="27" customFormat="1" ht="14.3" customHeight="1" spans="1:1">
      <c r="A2" s="57"/>
    </row>
    <row r="3" s="27" customFormat="1" ht="28.6" customHeight="1" spans="1:3">
      <c r="A3" s="52" t="s">
        <v>3157</v>
      </c>
      <c r="B3" s="52"/>
      <c r="C3" s="52"/>
    </row>
    <row r="4" s="27" customFormat="1" ht="27" customHeight="1" spans="1:3">
      <c r="A4" s="62"/>
      <c r="B4" s="62"/>
      <c r="C4" s="63" t="s">
        <v>3122</v>
      </c>
    </row>
    <row r="5" s="27" customFormat="1" ht="24" customHeight="1" spans="1:3">
      <c r="A5" s="34" t="s">
        <v>3145</v>
      </c>
      <c r="B5" s="34" t="s">
        <v>3078</v>
      </c>
      <c r="C5" s="34" t="s">
        <v>3146</v>
      </c>
    </row>
    <row r="6" s="27" customFormat="1" ht="32" customHeight="1" spans="1:3">
      <c r="A6" s="59" t="s">
        <v>3147</v>
      </c>
      <c r="B6" s="60">
        <v>2.5</v>
      </c>
      <c r="C6" s="60">
        <v>2.5</v>
      </c>
    </row>
    <row r="7" s="27" customFormat="1" ht="32" customHeight="1" spans="1:3">
      <c r="A7" s="59" t="s">
        <v>3148</v>
      </c>
      <c r="B7" s="60">
        <v>17.14</v>
      </c>
      <c r="C7" s="60">
        <v>17.14</v>
      </c>
    </row>
    <row r="8" s="27" customFormat="1" ht="32" customHeight="1" spans="1:3">
      <c r="A8" s="59" t="s">
        <v>3149</v>
      </c>
      <c r="B8" s="60">
        <v>15.19</v>
      </c>
      <c r="C8" s="60">
        <v>15.19</v>
      </c>
    </row>
    <row r="9" s="27" customFormat="1" ht="32" customHeight="1" spans="1:3">
      <c r="A9" s="59" t="s">
        <v>3158</v>
      </c>
      <c r="B9" s="60"/>
      <c r="C9" s="60"/>
    </row>
    <row r="10" s="27" customFormat="1" ht="32" customHeight="1" spans="1:3">
      <c r="A10" s="59" t="s">
        <v>3159</v>
      </c>
      <c r="B10" s="60">
        <v>15.19</v>
      </c>
      <c r="C10" s="60">
        <v>15.19</v>
      </c>
    </row>
    <row r="11" s="27" customFormat="1" ht="32" customHeight="1" spans="1:3">
      <c r="A11" s="59" t="s">
        <v>3152</v>
      </c>
      <c r="B11" s="60">
        <v>15.65</v>
      </c>
      <c r="C11" s="60">
        <v>15.65</v>
      </c>
    </row>
    <row r="12" s="27" customFormat="1" ht="32" customHeight="1" spans="1:3">
      <c r="A12" s="59" t="s">
        <v>3153</v>
      </c>
      <c r="B12" s="60">
        <v>16.18</v>
      </c>
      <c r="C12" s="60">
        <v>16.18</v>
      </c>
    </row>
    <row r="13" s="27" customFormat="1" ht="32" customHeight="1" spans="1:3">
      <c r="A13" s="59" t="s">
        <v>3154</v>
      </c>
      <c r="B13" s="60"/>
      <c r="C13" s="60"/>
    </row>
    <row r="14" s="27" customFormat="1" ht="32" customHeight="1" spans="1:3">
      <c r="A14" s="59" t="s">
        <v>3155</v>
      </c>
      <c r="B14" s="60"/>
      <c r="C14" s="60"/>
    </row>
    <row r="15" s="29" customFormat="1" ht="69" customHeight="1" spans="1:7">
      <c r="A15" s="39" t="s">
        <v>3160</v>
      </c>
      <c r="B15" s="39"/>
      <c r="C15" s="39"/>
      <c r="D15" s="56"/>
      <c r="E15" s="56"/>
      <c r="F15" s="56"/>
      <c r="G15" s="56"/>
    </row>
    <row r="16" s="27" customFormat="1" spans="1:3">
      <c r="A16" s="64"/>
      <c r="B16" s="64"/>
      <c r="C16" s="62"/>
    </row>
  </sheetData>
  <mergeCells count="3">
    <mergeCell ref="A3:C3"/>
    <mergeCell ref="A15:C15"/>
    <mergeCell ref="A16:B16"/>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A12" sqref="$A12:$XFD12"/>
    </sheetView>
  </sheetViews>
  <sheetFormatPr defaultColWidth="10" defaultRowHeight="13.5" outlineLevelCol="2"/>
  <cols>
    <col min="1" max="1" width="60.5" style="27" customWidth="1"/>
    <col min="2" max="3" width="25.6333333333333" style="27" customWidth="1"/>
    <col min="4" max="4" width="9.76666666666667" style="27" customWidth="1"/>
    <col min="5" max="16384" width="10" style="27"/>
  </cols>
  <sheetData>
    <row r="1" s="27" customFormat="1" ht="24" customHeight="1"/>
    <row r="2" s="27" customFormat="1" ht="14.3" customHeight="1" spans="1:1">
      <c r="A2" s="57"/>
    </row>
    <row r="3" s="27" customFormat="1" ht="28.6" customHeight="1" spans="1:3">
      <c r="A3" s="52" t="s">
        <v>3161</v>
      </c>
      <c r="B3" s="52"/>
      <c r="C3" s="52"/>
    </row>
    <row r="4" s="27" customFormat="1" ht="25" customHeight="1" spans="1:3">
      <c r="A4" s="62"/>
      <c r="B4" s="62"/>
      <c r="C4" s="63" t="s">
        <v>3122</v>
      </c>
    </row>
    <row r="5" s="27" customFormat="1" ht="32" customHeight="1" spans="1:3">
      <c r="A5" s="34" t="s">
        <v>3145</v>
      </c>
      <c r="B5" s="34" t="s">
        <v>3078</v>
      </c>
      <c r="C5" s="34" t="s">
        <v>3146</v>
      </c>
    </row>
    <row r="6" s="27" customFormat="1" ht="32" customHeight="1" spans="1:3">
      <c r="A6" s="59" t="s">
        <v>3162</v>
      </c>
      <c r="B6" s="60">
        <v>92.84</v>
      </c>
      <c r="C6" s="60">
        <v>92.84</v>
      </c>
    </row>
    <row r="7" s="27" customFormat="1" ht="32" customHeight="1" spans="1:3">
      <c r="A7" s="59" t="s">
        <v>3163</v>
      </c>
      <c r="B7" s="60">
        <v>97.4</v>
      </c>
      <c r="C7" s="60">
        <v>97.4</v>
      </c>
    </row>
    <row r="8" s="27" customFormat="1" ht="32" customHeight="1" spans="1:3">
      <c r="A8" s="59" t="s">
        <v>3164</v>
      </c>
      <c r="B8" s="60">
        <v>4.4</v>
      </c>
      <c r="C8" s="60">
        <v>4.4</v>
      </c>
    </row>
    <row r="9" s="27" customFormat="1" ht="32" customHeight="1" spans="1:3">
      <c r="A9" s="59" t="s">
        <v>3165</v>
      </c>
      <c r="B9" s="60"/>
      <c r="C9" s="60"/>
    </row>
    <row r="10" s="27" customFormat="1" ht="32" customHeight="1" spans="1:3">
      <c r="A10" s="59" t="s">
        <v>3166</v>
      </c>
      <c r="B10" s="60">
        <f>B6+B8</f>
        <v>97.24</v>
      </c>
      <c r="C10" s="60">
        <f>C6+C8</f>
        <v>97.24</v>
      </c>
    </row>
    <row r="11" s="27" customFormat="1" ht="32" customHeight="1" spans="1:3">
      <c r="A11" s="59" t="s">
        <v>3167</v>
      </c>
      <c r="B11" s="60"/>
      <c r="C11" s="60"/>
    </row>
    <row r="12" s="27" customFormat="1" ht="32" customHeight="1" spans="1:3">
      <c r="A12" s="59" t="s">
        <v>3168</v>
      </c>
      <c r="B12" s="60">
        <v>97.4</v>
      </c>
      <c r="C12" s="60">
        <v>97.4</v>
      </c>
    </row>
    <row r="13" s="29" customFormat="1" ht="72" customHeight="1" spans="1:3">
      <c r="A13" s="39" t="s">
        <v>3169</v>
      </c>
      <c r="B13" s="39"/>
      <c r="C13" s="39"/>
    </row>
    <row r="14" s="27" customFormat="1" ht="31" customHeight="1" spans="1:3">
      <c r="A14" s="61"/>
      <c r="B14" s="61"/>
      <c r="C14" s="61"/>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A8" sqref="$A8:$XFD8"/>
    </sheetView>
  </sheetViews>
  <sheetFormatPr defaultColWidth="10" defaultRowHeight="13.5" outlineLevelCol="2"/>
  <cols>
    <col min="1" max="1" width="59.3833333333333" style="27" customWidth="1"/>
    <col min="2" max="3" width="25.6333333333333" style="27" customWidth="1"/>
    <col min="4" max="4" width="9.76666666666667" style="27" customWidth="1"/>
    <col min="5" max="16384" width="10" style="27"/>
  </cols>
  <sheetData>
    <row r="1" s="27" customFormat="1" ht="24" customHeight="1"/>
    <row r="2" s="27" customFormat="1" ht="14.3" customHeight="1" spans="1:1">
      <c r="A2" s="57"/>
    </row>
    <row r="3" s="27" customFormat="1" ht="28.6" customHeight="1" spans="1:3">
      <c r="A3" s="52" t="s">
        <v>3170</v>
      </c>
      <c r="B3" s="52"/>
      <c r="C3" s="52"/>
    </row>
    <row r="4" s="28" customFormat="1" ht="25" customHeight="1" spans="1:3">
      <c r="A4" s="58"/>
      <c r="B4" s="58"/>
      <c r="C4" s="43" t="s">
        <v>3122</v>
      </c>
    </row>
    <row r="5" s="28" customFormat="1" ht="32" customHeight="1" spans="1:3">
      <c r="A5" s="34" t="s">
        <v>3145</v>
      </c>
      <c r="B5" s="34" t="s">
        <v>3078</v>
      </c>
      <c r="C5" s="34" t="s">
        <v>3146</v>
      </c>
    </row>
    <row r="6" s="28" customFormat="1" ht="32" customHeight="1" spans="1:3">
      <c r="A6" s="59" t="s">
        <v>3162</v>
      </c>
      <c r="B6" s="60">
        <v>92.84</v>
      </c>
      <c r="C6" s="60">
        <v>92.84</v>
      </c>
    </row>
    <row r="7" s="28" customFormat="1" ht="32" customHeight="1" spans="1:3">
      <c r="A7" s="59" t="s">
        <v>3163</v>
      </c>
      <c r="B7" s="60">
        <v>97.4</v>
      </c>
      <c r="C7" s="60">
        <v>97.4</v>
      </c>
    </row>
    <row r="8" s="28" customFormat="1" ht="32" customHeight="1" spans="1:3">
      <c r="A8" s="59" t="s">
        <v>3164</v>
      </c>
      <c r="B8" s="60">
        <v>4.4</v>
      </c>
      <c r="C8" s="60">
        <v>4.4</v>
      </c>
    </row>
    <row r="9" s="28" customFormat="1" ht="32" customHeight="1" spans="1:3">
      <c r="A9" s="59" t="s">
        <v>3165</v>
      </c>
      <c r="B9" s="60"/>
      <c r="C9" s="60"/>
    </row>
    <row r="10" s="28" customFormat="1" ht="32" customHeight="1" spans="1:3">
      <c r="A10" s="59" t="s">
        <v>3166</v>
      </c>
      <c r="B10" s="60">
        <f>B6+B8</f>
        <v>97.24</v>
      </c>
      <c r="C10" s="60">
        <v>97.24</v>
      </c>
    </row>
    <row r="11" s="28" customFormat="1" ht="32" customHeight="1" spans="1:3">
      <c r="A11" s="59" t="s">
        <v>3171</v>
      </c>
      <c r="B11" s="60">
        <v>4.4</v>
      </c>
      <c r="C11" s="60">
        <v>4.4</v>
      </c>
    </row>
    <row r="12" s="28" customFormat="1" ht="32" customHeight="1" spans="1:3">
      <c r="A12" s="59" t="s">
        <v>3172</v>
      </c>
      <c r="B12" s="60"/>
      <c r="C12" s="60"/>
    </row>
    <row r="13" s="29" customFormat="1" ht="65" customHeight="1" spans="1:3">
      <c r="A13" s="39" t="s">
        <v>3173</v>
      </c>
      <c r="B13" s="39"/>
      <c r="C13" s="39"/>
    </row>
    <row r="14" s="27" customFormat="1" ht="31" customHeight="1" spans="1:3">
      <c r="A14" s="61"/>
      <c r="B14" s="61"/>
      <c r="C14" s="61"/>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N43"/>
  <sheetViews>
    <sheetView workbookViewId="0">
      <selection activeCell="O26" sqref="O26"/>
    </sheetView>
  </sheetViews>
  <sheetFormatPr defaultColWidth="10" defaultRowHeight="13.5"/>
  <cols>
    <col min="1" max="1" width="36" style="27" customWidth="1"/>
    <col min="2" max="4" width="15.6333333333333" style="27" customWidth="1"/>
    <col min="5" max="5" width="9.76666666666667" style="27" customWidth="1"/>
    <col min="6" max="13" width="10" style="27"/>
    <col min="14" max="14" width="11.75" style="27"/>
    <col min="15" max="16384" width="10" style="27"/>
  </cols>
  <sheetData>
    <row r="1" s="27" customFormat="1" ht="22" customHeight="1"/>
    <row r="2" s="27" customFormat="1" ht="14.3" customHeight="1" spans="1:1">
      <c r="A2" s="51"/>
    </row>
    <row r="3" s="27" customFormat="1" ht="63" customHeight="1" spans="1:4">
      <c r="A3" s="52" t="s">
        <v>3174</v>
      </c>
      <c r="B3" s="52"/>
      <c r="C3" s="52"/>
      <c r="D3" s="52"/>
    </row>
    <row r="4" s="28" customFormat="1" ht="30" customHeight="1" spans="4:4">
      <c r="D4" s="43" t="s">
        <v>3122</v>
      </c>
    </row>
    <row r="5" s="28" customFormat="1" ht="25" customHeight="1" spans="1:4">
      <c r="A5" s="34" t="s">
        <v>3145</v>
      </c>
      <c r="B5" s="34" t="s">
        <v>3175</v>
      </c>
      <c r="C5" s="34" t="s">
        <v>3176</v>
      </c>
      <c r="D5" s="34" t="s">
        <v>3177</v>
      </c>
    </row>
    <row r="6" s="28" customFormat="1" ht="25" customHeight="1" spans="1:4">
      <c r="A6" s="53" t="s">
        <v>3178</v>
      </c>
      <c r="B6" s="36" t="s">
        <v>3179</v>
      </c>
      <c r="C6" s="54">
        <f>C7+C9</f>
        <v>19.59</v>
      </c>
      <c r="D6" s="54">
        <f>D7+D9</f>
        <v>19.59</v>
      </c>
    </row>
    <row r="7" s="28" customFormat="1" ht="25" customHeight="1" spans="1:4">
      <c r="A7" s="55" t="s">
        <v>3180</v>
      </c>
      <c r="B7" s="36" t="s">
        <v>3130</v>
      </c>
      <c r="C7" s="54">
        <v>15.19</v>
      </c>
      <c r="D7" s="54">
        <v>15.19</v>
      </c>
    </row>
    <row r="8" s="28" customFormat="1" ht="25" customHeight="1" spans="1:4">
      <c r="A8" s="55" t="s">
        <v>3181</v>
      </c>
      <c r="B8" s="36" t="s">
        <v>3131</v>
      </c>
      <c r="C8" s="54">
        <v>15.19</v>
      </c>
      <c r="D8" s="54">
        <v>15.19</v>
      </c>
    </row>
    <row r="9" s="28" customFormat="1" ht="25" customHeight="1" spans="1:4">
      <c r="A9" s="55" t="s">
        <v>3182</v>
      </c>
      <c r="B9" s="36" t="s">
        <v>3183</v>
      </c>
      <c r="C9" s="54">
        <v>4.4</v>
      </c>
      <c r="D9" s="54">
        <v>4.4</v>
      </c>
    </row>
    <row r="10" s="28" customFormat="1" ht="25" customHeight="1" spans="1:4">
      <c r="A10" s="55" t="s">
        <v>3181</v>
      </c>
      <c r="B10" s="36" t="s">
        <v>3133</v>
      </c>
      <c r="C10" s="54"/>
      <c r="D10" s="54"/>
    </row>
    <row r="11" s="28" customFormat="1" ht="25" customHeight="1" spans="1:4">
      <c r="A11" s="53" t="s">
        <v>3184</v>
      </c>
      <c r="B11" s="36" t="s">
        <v>3185</v>
      </c>
      <c r="C11" s="54">
        <v>15.65</v>
      </c>
      <c r="D11" s="54">
        <v>15.65</v>
      </c>
    </row>
    <row r="12" s="28" customFormat="1" ht="25" customHeight="1" spans="1:4">
      <c r="A12" s="55" t="s">
        <v>3180</v>
      </c>
      <c r="B12" s="36" t="s">
        <v>3186</v>
      </c>
      <c r="C12" s="54">
        <v>15.65</v>
      </c>
      <c r="D12" s="54">
        <v>15.65</v>
      </c>
    </row>
    <row r="13" s="28" customFormat="1" ht="25" customHeight="1" spans="1:4">
      <c r="A13" s="55" t="s">
        <v>3182</v>
      </c>
      <c r="B13" s="36" t="s">
        <v>3187</v>
      </c>
      <c r="C13" s="54"/>
      <c r="D13" s="54"/>
    </row>
    <row r="14" s="28" customFormat="1" ht="25" customHeight="1" spans="1:4">
      <c r="A14" s="53" t="s">
        <v>3188</v>
      </c>
      <c r="B14" s="36" t="s">
        <v>3189</v>
      </c>
      <c r="C14" s="54">
        <f>C15+C16</f>
        <v>2.9</v>
      </c>
      <c r="D14" s="54">
        <f>D15+D16</f>
        <v>2.9</v>
      </c>
    </row>
    <row r="15" s="28" customFormat="1" ht="25" customHeight="1" spans="1:4">
      <c r="A15" s="55" t="s">
        <v>3180</v>
      </c>
      <c r="B15" s="36" t="s">
        <v>3190</v>
      </c>
      <c r="C15" s="54">
        <v>0.08</v>
      </c>
      <c r="D15" s="54">
        <v>0.08</v>
      </c>
    </row>
    <row r="16" s="28" customFormat="1" ht="25" customHeight="1" spans="1:4">
      <c r="A16" s="55" t="s">
        <v>3182</v>
      </c>
      <c r="B16" s="36" t="s">
        <v>3191</v>
      </c>
      <c r="C16" s="54">
        <v>2.82</v>
      </c>
      <c r="D16" s="54">
        <v>2.82</v>
      </c>
    </row>
    <row r="17" s="28" customFormat="1" ht="25" customHeight="1" spans="1:4">
      <c r="A17" s="53" t="s">
        <v>3192</v>
      </c>
      <c r="B17" s="36" t="s">
        <v>3193</v>
      </c>
      <c r="C17" s="54">
        <f>C18+C21</f>
        <v>12.03</v>
      </c>
      <c r="D17" s="54">
        <f>D18+D21</f>
        <v>12.03</v>
      </c>
    </row>
    <row r="18" s="28" customFormat="1" ht="25" customHeight="1" spans="1:4">
      <c r="A18" s="55" t="s">
        <v>3180</v>
      </c>
      <c r="B18" s="36" t="s">
        <v>3194</v>
      </c>
      <c r="C18" s="54">
        <v>0.03</v>
      </c>
      <c r="D18" s="54">
        <v>0.03</v>
      </c>
    </row>
    <row r="19" s="28" customFormat="1" ht="25" customHeight="1" spans="1:4">
      <c r="A19" s="55" t="s">
        <v>3195</v>
      </c>
      <c r="B19" s="36"/>
      <c r="C19" s="54"/>
      <c r="D19" s="54"/>
    </row>
    <row r="20" s="28" customFormat="1" ht="25" customHeight="1" spans="1:4">
      <c r="A20" s="55" t="s">
        <v>3196</v>
      </c>
      <c r="B20" s="36" t="s">
        <v>3197</v>
      </c>
      <c r="C20" s="54">
        <v>0.03</v>
      </c>
      <c r="D20" s="54">
        <v>0.03</v>
      </c>
    </row>
    <row r="21" s="28" customFormat="1" ht="25" customHeight="1" spans="1:4">
      <c r="A21" s="55" t="s">
        <v>3182</v>
      </c>
      <c r="B21" s="36" t="s">
        <v>3198</v>
      </c>
      <c r="C21" s="54">
        <v>12</v>
      </c>
      <c r="D21" s="54">
        <v>12</v>
      </c>
    </row>
    <row r="22" s="28" customFormat="1" ht="25" customHeight="1" spans="1:4">
      <c r="A22" s="55" t="s">
        <v>3195</v>
      </c>
      <c r="B22" s="36"/>
      <c r="C22" s="54">
        <v>10.8</v>
      </c>
      <c r="D22" s="54">
        <v>10.8</v>
      </c>
    </row>
    <row r="23" s="28" customFormat="1" ht="25" customHeight="1" spans="1:4">
      <c r="A23" s="55" t="s">
        <v>3199</v>
      </c>
      <c r="B23" s="36" t="s">
        <v>3200</v>
      </c>
      <c r="C23" s="54">
        <v>1.2</v>
      </c>
      <c r="D23" s="54">
        <v>1.2</v>
      </c>
    </row>
    <row r="24" s="28" customFormat="1" ht="25" customHeight="1" spans="1:4">
      <c r="A24" s="53" t="s">
        <v>3201</v>
      </c>
      <c r="B24" s="36" t="s">
        <v>3202</v>
      </c>
      <c r="C24" s="54">
        <f>C25+C26</f>
        <v>3.76</v>
      </c>
      <c r="D24" s="54">
        <f>D25+D26</f>
        <v>3.76</v>
      </c>
    </row>
    <row r="25" s="28" customFormat="1" ht="25" customHeight="1" spans="1:4">
      <c r="A25" s="55" t="s">
        <v>3180</v>
      </c>
      <c r="B25" s="36" t="s">
        <v>3203</v>
      </c>
      <c r="C25" s="54">
        <v>0.49</v>
      </c>
      <c r="D25" s="54">
        <v>0.49</v>
      </c>
    </row>
    <row r="26" s="28" customFormat="1" ht="25" customHeight="1" spans="1:4">
      <c r="A26" s="55" t="s">
        <v>3182</v>
      </c>
      <c r="B26" s="36" t="s">
        <v>3204</v>
      </c>
      <c r="C26" s="54">
        <v>3.27</v>
      </c>
      <c r="D26" s="54">
        <v>3.27</v>
      </c>
    </row>
    <row r="27" s="29" customFormat="1" ht="70" customHeight="1" spans="1:4">
      <c r="A27" s="56" t="s">
        <v>3205</v>
      </c>
      <c r="B27" s="56"/>
      <c r="C27" s="56"/>
      <c r="D27" s="56"/>
    </row>
    <row r="28" s="27" customFormat="1" ht="25" customHeight="1" spans="1:4">
      <c r="A28" s="57"/>
      <c r="B28" s="57"/>
      <c r="C28" s="57"/>
      <c r="D28" s="57"/>
    </row>
    <row r="43" spans="14:14">
      <c r="N43" s="27">
        <v>0</v>
      </c>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E7" sqref="E7"/>
    </sheetView>
  </sheetViews>
  <sheetFormatPr defaultColWidth="8.88333333333333" defaultRowHeight="13.5" outlineLevelCol="5"/>
  <cols>
    <col min="1" max="1" width="8.88333333333333" style="27"/>
    <col min="2" max="2" width="49.3833333333333" style="27" customWidth="1"/>
    <col min="3" max="6" width="20.6333333333333" style="27" customWidth="1"/>
    <col min="7" max="16384" width="8.88333333333333" style="27"/>
  </cols>
  <sheetData>
    <row r="1" s="27" customFormat="1" spans="1:1">
      <c r="A1" s="41"/>
    </row>
    <row r="2" s="27" customFormat="1" ht="45" customHeight="1" spans="1:6">
      <c r="A2" s="30" t="s">
        <v>3206</v>
      </c>
      <c r="B2" s="30"/>
      <c r="C2" s="30"/>
      <c r="D2" s="30"/>
      <c r="E2" s="30"/>
      <c r="F2" s="30"/>
    </row>
    <row r="3" s="28" customFormat="1" ht="18" customHeight="1" spans="2:6">
      <c r="B3" s="42" t="s">
        <v>3122</v>
      </c>
      <c r="C3" s="43"/>
      <c r="D3" s="43"/>
      <c r="E3" s="43"/>
      <c r="F3" s="43"/>
    </row>
    <row r="4" s="28" customFormat="1" ht="30" customHeight="1" spans="1:6">
      <c r="A4" s="33" t="s">
        <v>4</v>
      </c>
      <c r="B4" s="33"/>
      <c r="C4" s="34" t="s">
        <v>3128</v>
      </c>
      <c r="D4" s="34" t="s">
        <v>3176</v>
      </c>
      <c r="E4" s="34" t="s">
        <v>3177</v>
      </c>
      <c r="F4" s="34" t="s">
        <v>3207</v>
      </c>
    </row>
    <row r="5" s="28" customFormat="1" ht="30" customHeight="1" spans="1:6">
      <c r="A5" s="44" t="s">
        <v>3208</v>
      </c>
      <c r="B5" s="44"/>
      <c r="C5" s="36" t="s">
        <v>3129</v>
      </c>
      <c r="D5" s="45">
        <f>D6+D7</f>
        <v>114.54</v>
      </c>
      <c r="E5" s="45">
        <f>E6+E7</f>
        <v>114.54</v>
      </c>
      <c r="F5" s="45"/>
    </row>
    <row r="6" s="28" customFormat="1" ht="30" customHeight="1" spans="1:6">
      <c r="A6" s="46" t="s">
        <v>3209</v>
      </c>
      <c r="B6" s="46"/>
      <c r="C6" s="36" t="s">
        <v>3130</v>
      </c>
      <c r="D6" s="45">
        <v>17.14</v>
      </c>
      <c r="E6" s="45">
        <v>17.14</v>
      </c>
      <c r="F6" s="45"/>
    </row>
    <row r="7" s="28" customFormat="1" ht="30" customHeight="1" spans="1:6">
      <c r="A7" s="46" t="s">
        <v>3210</v>
      </c>
      <c r="B7" s="46"/>
      <c r="C7" s="36" t="s">
        <v>3131</v>
      </c>
      <c r="D7" s="45">
        <v>97.4</v>
      </c>
      <c r="E7" s="45">
        <v>97.4</v>
      </c>
      <c r="F7" s="45"/>
    </row>
    <row r="8" s="28" customFormat="1" ht="30" customHeight="1" spans="1:6">
      <c r="A8" s="47" t="s">
        <v>3211</v>
      </c>
      <c r="B8" s="47"/>
      <c r="C8" s="36" t="s">
        <v>3132</v>
      </c>
      <c r="D8" s="45"/>
      <c r="E8" s="45"/>
      <c r="F8" s="45"/>
    </row>
    <row r="9" s="28" customFormat="1" ht="30" customHeight="1" spans="1:6">
      <c r="A9" s="46" t="s">
        <v>3209</v>
      </c>
      <c r="B9" s="46"/>
      <c r="C9" s="36" t="s">
        <v>3133</v>
      </c>
      <c r="D9" s="45"/>
      <c r="E9" s="45"/>
      <c r="F9" s="45"/>
    </row>
    <row r="10" s="28" customFormat="1" ht="30" customHeight="1" spans="1:6">
      <c r="A10" s="46" t="s">
        <v>3210</v>
      </c>
      <c r="B10" s="46"/>
      <c r="C10" s="36" t="s">
        <v>3134</v>
      </c>
      <c r="D10" s="45"/>
      <c r="E10" s="45"/>
      <c r="F10" s="45"/>
    </row>
    <row r="11" s="29" customFormat="1" ht="41" customHeight="1" spans="1:6">
      <c r="A11" s="39" t="s">
        <v>3212</v>
      </c>
      <c r="B11" s="39"/>
      <c r="C11" s="39"/>
      <c r="D11" s="39"/>
      <c r="E11" s="39"/>
      <c r="F11" s="39"/>
    </row>
    <row r="12" ht="14.25" spans="1:6">
      <c r="A12" s="48"/>
      <c r="B12" s="48"/>
      <c r="C12" s="48"/>
      <c r="D12" s="48"/>
      <c r="E12" s="48"/>
      <c r="F12" s="48"/>
    </row>
    <row r="14" s="27" customFormat="1" ht="19.5" spans="1:1">
      <c r="A14" s="49"/>
    </row>
    <row r="15" s="27" customFormat="1" ht="19" customHeight="1" spans="1:1">
      <c r="A15" s="50"/>
    </row>
    <row r="16" s="27" customFormat="1" ht="29" customHeight="1"/>
    <row r="17" s="27" customFormat="1" ht="29" customHeight="1"/>
    <row r="18" s="27" customFormat="1" ht="29" customHeight="1"/>
    <row r="19" s="27" customFormat="1" ht="29" customHeight="1"/>
    <row r="20" s="27" customFormat="1" ht="30" customHeight="1" spans="1:1">
      <c r="A20" s="50"/>
    </row>
  </sheetData>
  <mergeCells count="10">
    <mergeCell ref="A2:F2"/>
    <mergeCell ref="B3:F3"/>
    <mergeCell ref="A4:B4"/>
    <mergeCell ref="A6:B6"/>
    <mergeCell ref="A7:B7"/>
    <mergeCell ref="A8:B8"/>
    <mergeCell ref="A9:B9"/>
    <mergeCell ref="A10:B10"/>
    <mergeCell ref="A11:F11"/>
    <mergeCell ref="A12:F12"/>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9"/>
  <sheetViews>
    <sheetView topLeftCell="A4" workbookViewId="0">
      <selection activeCell="D17" sqref="D17"/>
    </sheetView>
  </sheetViews>
  <sheetFormatPr defaultColWidth="8.88333333333333" defaultRowHeight="13.5" outlineLevelCol="5"/>
  <cols>
    <col min="1" max="1" width="8.88333333333333" style="27"/>
    <col min="2" max="6" width="24.2166666666667" style="27" customWidth="1"/>
    <col min="7" max="12" width="8.88333333333333" style="27"/>
    <col min="13" max="14" width="10.375" style="27"/>
    <col min="15" max="16384" width="8.88333333333333" style="27"/>
  </cols>
  <sheetData>
    <row r="1" s="27" customFormat="1" ht="24" customHeight="1"/>
    <row r="2" s="27" customFormat="1" ht="27" spans="1:6">
      <c r="A2" s="30" t="s">
        <v>3213</v>
      </c>
      <c r="B2" s="31"/>
      <c r="C2" s="31"/>
      <c r="D2" s="31"/>
      <c r="E2" s="31"/>
      <c r="F2" s="31"/>
    </row>
    <row r="3" s="27" customFormat="1" ht="23" customHeight="1" spans="1:6">
      <c r="A3" s="32" t="s">
        <v>3122</v>
      </c>
      <c r="B3" s="32"/>
      <c r="C3" s="32"/>
      <c r="D3" s="32"/>
      <c r="E3" s="32"/>
      <c r="F3" s="32"/>
    </row>
    <row r="4" s="28" customFormat="1" ht="30" customHeight="1" spans="1:6">
      <c r="A4" s="33" t="s">
        <v>3214</v>
      </c>
      <c r="B4" s="34" t="s">
        <v>3082</v>
      </c>
      <c r="C4" s="34" t="s">
        <v>3215</v>
      </c>
      <c r="D4" s="34" t="s">
        <v>3216</v>
      </c>
      <c r="E4" s="34" t="s">
        <v>3217</v>
      </c>
      <c r="F4" s="34" t="s">
        <v>3218</v>
      </c>
    </row>
    <row r="5" s="28" customFormat="1" ht="45" customHeight="1" spans="1:6">
      <c r="A5" s="35">
        <v>1</v>
      </c>
      <c r="B5" s="36"/>
      <c r="C5" s="37"/>
      <c r="D5" s="38"/>
      <c r="E5" s="38"/>
      <c r="F5" s="38"/>
    </row>
    <row r="6" s="28" customFormat="1" ht="45" customHeight="1" spans="1:6">
      <c r="A6" s="35">
        <v>2</v>
      </c>
      <c r="B6" s="36"/>
      <c r="C6" s="37"/>
      <c r="D6" s="38"/>
      <c r="E6" s="38"/>
      <c r="F6" s="38"/>
    </row>
    <row r="7" s="28" customFormat="1" ht="45" customHeight="1" spans="1:6">
      <c r="A7" s="35" t="s">
        <v>3219</v>
      </c>
      <c r="B7" s="36"/>
      <c r="C7" s="37"/>
      <c r="D7" s="38"/>
      <c r="E7" s="38"/>
      <c r="F7" s="38"/>
    </row>
    <row r="8" s="29" customFormat="1" ht="33" customHeight="1" spans="1:6">
      <c r="A8" s="39" t="s">
        <v>3220</v>
      </c>
      <c r="B8" s="39"/>
      <c r="C8" s="39"/>
      <c r="D8" s="39"/>
      <c r="E8" s="39"/>
      <c r="F8" s="39"/>
    </row>
    <row r="9" spans="1:4">
      <c r="A9" s="40" t="s">
        <v>3221</v>
      </c>
      <c r="B9" s="40"/>
      <c r="C9" s="40"/>
      <c r="D9" s="40"/>
    </row>
  </sheetData>
  <mergeCells count="9">
    <mergeCell ref="A2:F2"/>
    <mergeCell ref="A3:F3"/>
    <mergeCell ref="A8:F8"/>
    <mergeCell ref="A9:D9"/>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228"/>
  <sheetViews>
    <sheetView workbookViewId="0">
      <selection activeCell="G18" sqref="G18"/>
    </sheetView>
  </sheetViews>
  <sheetFormatPr defaultColWidth="8" defaultRowHeight="12"/>
  <cols>
    <col min="1" max="1" width="17.5" style="11" customWidth="1"/>
    <col min="2" max="2" width="34.75" style="11" customWidth="1"/>
    <col min="3" max="3" width="28.125" style="11" customWidth="1"/>
    <col min="4" max="4" width="20.625" style="11" customWidth="1"/>
    <col min="5" max="5" width="28.75" style="11" customWidth="1"/>
    <col min="6" max="7" width="17.5" style="11" customWidth="1"/>
    <col min="8" max="8" width="20.375" style="11" customWidth="1"/>
    <col min="9" max="9" width="17.5" style="11" customWidth="1"/>
    <col min="10" max="10" width="30.25" style="11" customWidth="1"/>
    <col min="11" max="16384" width="8" style="11"/>
  </cols>
  <sheetData>
    <row r="2" s="11" customFormat="1" ht="39" customHeight="1" spans="1:10">
      <c r="A2" s="15" t="s">
        <v>3222</v>
      </c>
      <c r="B2" s="15"/>
      <c r="C2" s="15"/>
      <c r="D2" s="15"/>
      <c r="E2" s="15"/>
      <c r="F2" s="15"/>
      <c r="G2" s="15"/>
      <c r="H2" s="15"/>
      <c r="I2" s="15"/>
      <c r="J2" s="15"/>
    </row>
    <row r="3" s="11" customFormat="1" ht="15" customHeight="1" spans="1:1">
      <c r="A3" s="16"/>
    </row>
    <row r="4" s="12" customFormat="1" ht="44.25" customHeight="1" spans="1:10">
      <c r="A4" s="17" t="s">
        <v>3223</v>
      </c>
      <c r="B4" s="17" t="s">
        <v>3224</v>
      </c>
      <c r="C4" s="17" t="s">
        <v>3225</v>
      </c>
      <c r="D4" s="17" t="s">
        <v>3226</v>
      </c>
      <c r="E4" s="17" t="s">
        <v>3227</v>
      </c>
      <c r="F4" s="17" t="s">
        <v>3228</v>
      </c>
      <c r="G4" s="17" t="s">
        <v>3229</v>
      </c>
      <c r="H4" s="17" t="s">
        <v>3230</v>
      </c>
      <c r="I4" s="17" t="s">
        <v>3231</v>
      </c>
      <c r="J4" s="17" t="s">
        <v>3232</v>
      </c>
    </row>
    <row r="5" s="11" customFormat="1" ht="18.75" spans="1:10">
      <c r="A5" s="18">
        <v>1</v>
      </c>
      <c r="B5" s="18">
        <v>2</v>
      </c>
      <c r="C5" s="18">
        <v>3</v>
      </c>
      <c r="D5" s="18">
        <v>4</v>
      </c>
      <c r="E5" s="18">
        <v>5</v>
      </c>
      <c r="F5" s="18">
        <v>6</v>
      </c>
      <c r="G5" s="18">
        <v>7</v>
      </c>
      <c r="H5" s="18">
        <v>8</v>
      </c>
      <c r="I5" s="18">
        <v>9</v>
      </c>
      <c r="J5" s="18">
        <v>10</v>
      </c>
    </row>
    <row r="6" s="13" customFormat="1" ht="23" customHeight="1" spans="1:10">
      <c r="A6" s="19" t="s">
        <v>3233</v>
      </c>
      <c r="B6" s="20"/>
      <c r="C6" s="20"/>
      <c r="D6" s="20"/>
      <c r="E6" s="20"/>
      <c r="F6" s="20"/>
      <c r="G6" s="20"/>
      <c r="H6" s="20"/>
      <c r="I6" s="20"/>
      <c r="J6" s="26"/>
    </row>
    <row r="7" s="13" customFormat="1" ht="36" customHeight="1" spans="1:10">
      <c r="A7" s="21" t="s">
        <v>3234</v>
      </c>
      <c r="B7" s="21" t="s">
        <v>3235</v>
      </c>
      <c r="C7" s="22" t="s">
        <v>3236</v>
      </c>
      <c r="D7" s="22" t="s">
        <v>3237</v>
      </c>
      <c r="E7" s="23" t="s">
        <v>3238</v>
      </c>
      <c r="F7" s="22" t="s">
        <v>3239</v>
      </c>
      <c r="G7" s="23" t="s">
        <v>3240</v>
      </c>
      <c r="H7" s="22" t="s">
        <v>3241</v>
      </c>
      <c r="I7" s="22" t="s">
        <v>3242</v>
      </c>
      <c r="J7" s="23" t="s">
        <v>3238</v>
      </c>
    </row>
    <row r="8" s="13" customFormat="1" ht="36" customHeight="1" spans="1:10">
      <c r="A8" s="24"/>
      <c r="B8" s="24"/>
      <c r="C8" s="22" t="s">
        <v>3243</v>
      </c>
      <c r="D8" s="22" t="s">
        <v>3244</v>
      </c>
      <c r="E8" s="23" t="s">
        <v>3245</v>
      </c>
      <c r="F8" s="22" t="s">
        <v>3239</v>
      </c>
      <c r="G8" s="23" t="s">
        <v>3240</v>
      </c>
      <c r="H8" s="22" t="s">
        <v>3241</v>
      </c>
      <c r="I8" s="22" t="s">
        <v>3242</v>
      </c>
      <c r="J8" s="23" t="s">
        <v>3245</v>
      </c>
    </row>
    <row r="9" s="14" customFormat="1" ht="75" customHeight="1" spans="1:10">
      <c r="A9" s="25"/>
      <c r="B9" s="25"/>
      <c r="C9" s="22" t="s">
        <v>3246</v>
      </c>
      <c r="D9" s="22" t="s">
        <v>3247</v>
      </c>
      <c r="E9" s="23" t="s">
        <v>3248</v>
      </c>
      <c r="F9" s="22" t="s">
        <v>3239</v>
      </c>
      <c r="G9" s="23" t="s">
        <v>3249</v>
      </c>
      <c r="H9" s="22" t="s">
        <v>3241</v>
      </c>
      <c r="I9" s="22" t="s">
        <v>3242</v>
      </c>
      <c r="J9" s="23" t="s">
        <v>3248</v>
      </c>
    </row>
    <row r="10" s="13" customFormat="1" ht="36" customHeight="1" spans="1:10">
      <c r="A10" s="21" t="s">
        <v>3250</v>
      </c>
      <c r="B10" s="21" t="s">
        <v>3251</v>
      </c>
      <c r="C10" s="22" t="s">
        <v>3236</v>
      </c>
      <c r="D10" s="22" t="s">
        <v>3237</v>
      </c>
      <c r="E10" s="23" t="s">
        <v>3252</v>
      </c>
      <c r="F10" s="22" t="s">
        <v>3239</v>
      </c>
      <c r="G10" s="23" t="s">
        <v>3240</v>
      </c>
      <c r="H10" s="22" t="s">
        <v>3241</v>
      </c>
      <c r="I10" s="22" t="s">
        <v>3253</v>
      </c>
      <c r="J10" s="23" t="s">
        <v>3254</v>
      </c>
    </row>
    <row r="11" s="13" customFormat="1" ht="36" customHeight="1" spans="1:10">
      <c r="A11" s="24"/>
      <c r="B11" s="24"/>
      <c r="C11" s="22" t="s">
        <v>3243</v>
      </c>
      <c r="D11" s="22" t="s">
        <v>3255</v>
      </c>
      <c r="E11" s="23" t="s">
        <v>3256</v>
      </c>
      <c r="F11" s="22" t="s">
        <v>3239</v>
      </c>
      <c r="G11" s="23" t="s">
        <v>3240</v>
      </c>
      <c r="H11" s="22" t="s">
        <v>3241</v>
      </c>
      <c r="I11" s="22" t="s">
        <v>3253</v>
      </c>
      <c r="J11" s="23" t="s">
        <v>3254</v>
      </c>
    </row>
    <row r="12" s="13" customFormat="1" ht="36" customHeight="1" spans="1:10">
      <c r="A12" s="25"/>
      <c r="B12" s="25"/>
      <c r="C12" s="22" t="s">
        <v>3246</v>
      </c>
      <c r="D12" s="22" t="s">
        <v>3247</v>
      </c>
      <c r="E12" s="23" t="s">
        <v>3257</v>
      </c>
      <c r="F12" s="22" t="s">
        <v>3258</v>
      </c>
      <c r="G12" s="23" t="s">
        <v>3249</v>
      </c>
      <c r="H12" s="22" t="s">
        <v>3241</v>
      </c>
      <c r="I12" s="22" t="s">
        <v>3253</v>
      </c>
      <c r="J12" s="23" t="s">
        <v>3254</v>
      </c>
    </row>
    <row r="13" s="13" customFormat="1" ht="36" customHeight="1" spans="1:10">
      <c r="A13" s="21" t="s">
        <v>3259</v>
      </c>
      <c r="B13" s="21" t="s">
        <v>3235</v>
      </c>
      <c r="C13" s="22" t="s">
        <v>3236</v>
      </c>
      <c r="D13" s="22" t="s">
        <v>3237</v>
      </c>
      <c r="E13" s="23" t="s">
        <v>3238</v>
      </c>
      <c r="F13" s="22" t="s">
        <v>3239</v>
      </c>
      <c r="G13" s="23" t="s">
        <v>3240</v>
      </c>
      <c r="H13" s="22" t="s">
        <v>3241</v>
      </c>
      <c r="I13" s="22" t="s">
        <v>3253</v>
      </c>
      <c r="J13" s="23" t="s">
        <v>3238</v>
      </c>
    </row>
    <row r="14" s="13" customFormat="1" ht="36" customHeight="1" spans="1:10">
      <c r="A14" s="24"/>
      <c r="B14" s="24"/>
      <c r="C14" s="22" t="s">
        <v>3236</v>
      </c>
      <c r="D14" s="22" t="s">
        <v>3260</v>
      </c>
      <c r="E14" s="23" t="s">
        <v>3261</v>
      </c>
      <c r="F14" s="22" t="s">
        <v>3239</v>
      </c>
      <c r="G14" s="23" t="s">
        <v>3240</v>
      </c>
      <c r="H14" s="22" t="s">
        <v>3241</v>
      </c>
      <c r="I14" s="22" t="s">
        <v>3253</v>
      </c>
      <c r="J14" s="23" t="s">
        <v>3261</v>
      </c>
    </row>
    <row r="15" s="13" customFormat="1" ht="36" customHeight="1" spans="1:10">
      <c r="A15" s="24"/>
      <c r="B15" s="24"/>
      <c r="C15" s="22" t="s">
        <v>3236</v>
      </c>
      <c r="D15" s="22" t="s">
        <v>3262</v>
      </c>
      <c r="E15" s="23" t="s">
        <v>3263</v>
      </c>
      <c r="F15" s="22" t="s">
        <v>3239</v>
      </c>
      <c r="G15" s="23" t="s">
        <v>3240</v>
      </c>
      <c r="H15" s="22" t="s">
        <v>3241</v>
      </c>
      <c r="I15" s="22" t="s">
        <v>3253</v>
      </c>
      <c r="J15" s="23" t="s">
        <v>3263</v>
      </c>
    </row>
    <row r="16" s="13" customFormat="1" ht="36" customHeight="1" spans="1:10">
      <c r="A16" s="24"/>
      <c r="B16" s="24"/>
      <c r="C16" s="22" t="s">
        <v>3243</v>
      </c>
      <c r="D16" s="22" t="s">
        <v>3244</v>
      </c>
      <c r="E16" s="23" t="s">
        <v>3264</v>
      </c>
      <c r="F16" s="22" t="s">
        <v>3239</v>
      </c>
      <c r="G16" s="23" t="s">
        <v>3240</v>
      </c>
      <c r="H16" s="22" t="s">
        <v>3241</v>
      </c>
      <c r="I16" s="22" t="s">
        <v>3253</v>
      </c>
      <c r="J16" s="23" t="s">
        <v>3264</v>
      </c>
    </row>
    <row r="17" s="13" customFormat="1" ht="36" customHeight="1" spans="1:10">
      <c r="A17" s="24"/>
      <c r="B17" s="24"/>
      <c r="C17" s="22" t="s">
        <v>3243</v>
      </c>
      <c r="D17" s="22" t="s">
        <v>3255</v>
      </c>
      <c r="E17" s="23" t="s">
        <v>3265</v>
      </c>
      <c r="F17" s="22" t="s">
        <v>3239</v>
      </c>
      <c r="G17" s="23" t="s">
        <v>3240</v>
      </c>
      <c r="H17" s="22" t="s">
        <v>3241</v>
      </c>
      <c r="I17" s="22" t="s">
        <v>3253</v>
      </c>
      <c r="J17" s="23" t="s">
        <v>3265</v>
      </c>
    </row>
    <row r="18" s="13" customFormat="1" ht="36" customHeight="1" spans="1:10">
      <c r="A18" s="24"/>
      <c r="B18" s="24"/>
      <c r="C18" s="22" t="s">
        <v>3243</v>
      </c>
      <c r="D18" s="22" t="s">
        <v>3266</v>
      </c>
      <c r="E18" s="23" t="s">
        <v>3267</v>
      </c>
      <c r="F18" s="22" t="s">
        <v>3239</v>
      </c>
      <c r="G18" s="23" t="s">
        <v>3240</v>
      </c>
      <c r="H18" s="22" t="s">
        <v>3241</v>
      </c>
      <c r="I18" s="22" t="s">
        <v>3253</v>
      </c>
      <c r="J18" s="23" t="s">
        <v>3267</v>
      </c>
    </row>
    <row r="19" s="13" customFormat="1" ht="36" customHeight="1" spans="1:10">
      <c r="A19" s="24"/>
      <c r="B19" s="24"/>
      <c r="C19" s="22" t="s">
        <v>3243</v>
      </c>
      <c r="D19" s="22" t="s">
        <v>3268</v>
      </c>
      <c r="E19" s="23" t="s">
        <v>3269</v>
      </c>
      <c r="F19" s="22" t="s">
        <v>3239</v>
      </c>
      <c r="G19" s="23" t="s">
        <v>3240</v>
      </c>
      <c r="H19" s="22" t="s">
        <v>3241</v>
      </c>
      <c r="I19" s="22" t="s">
        <v>3253</v>
      </c>
      <c r="J19" s="23" t="s">
        <v>3269</v>
      </c>
    </row>
    <row r="20" s="13" customFormat="1" ht="36" customHeight="1" spans="1:10">
      <c r="A20" s="25"/>
      <c r="B20" s="25"/>
      <c r="C20" s="22" t="s">
        <v>3246</v>
      </c>
      <c r="D20" s="22" t="s">
        <v>3247</v>
      </c>
      <c r="E20" s="23" t="s">
        <v>3248</v>
      </c>
      <c r="F20" s="22" t="s">
        <v>3258</v>
      </c>
      <c r="G20" s="23" t="s">
        <v>3249</v>
      </c>
      <c r="H20" s="22" t="s">
        <v>3241</v>
      </c>
      <c r="I20" s="22" t="s">
        <v>3253</v>
      </c>
      <c r="J20" s="23" t="s">
        <v>3248</v>
      </c>
    </row>
    <row r="21" s="13" customFormat="1" ht="36" customHeight="1" spans="1:10">
      <c r="A21" s="21" t="s">
        <v>3270</v>
      </c>
      <c r="B21" s="21" t="s">
        <v>3271</v>
      </c>
      <c r="C21" s="22" t="s">
        <v>3236</v>
      </c>
      <c r="D21" s="22" t="s">
        <v>3237</v>
      </c>
      <c r="E21" s="23" t="s">
        <v>3272</v>
      </c>
      <c r="F21" s="22" t="s">
        <v>3239</v>
      </c>
      <c r="G21" s="23" t="s">
        <v>3240</v>
      </c>
      <c r="H21" s="22" t="s">
        <v>3241</v>
      </c>
      <c r="I21" s="22" t="s">
        <v>3253</v>
      </c>
      <c r="J21" s="23" t="s">
        <v>3273</v>
      </c>
    </row>
    <row r="22" s="13" customFormat="1" ht="36" customHeight="1" spans="1:10">
      <c r="A22" s="24"/>
      <c r="B22" s="24"/>
      <c r="C22" s="22" t="s">
        <v>3236</v>
      </c>
      <c r="D22" s="22" t="s">
        <v>3260</v>
      </c>
      <c r="E22" s="23" t="s">
        <v>3274</v>
      </c>
      <c r="F22" s="22" t="s">
        <v>3258</v>
      </c>
      <c r="G22" s="23" t="s">
        <v>3275</v>
      </c>
      <c r="H22" s="22" t="s">
        <v>3241</v>
      </c>
      <c r="I22" s="22" t="s">
        <v>3253</v>
      </c>
      <c r="J22" s="23" t="s">
        <v>3273</v>
      </c>
    </row>
    <row r="23" s="13" customFormat="1" ht="36" customHeight="1" spans="1:10">
      <c r="A23" s="24"/>
      <c r="B23" s="24"/>
      <c r="C23" s="22" t="s">
        <v>3236</v>
      </c>
      <c r="D23" s="22" t="s">
        <v>3262</v>
      </c>
      <c r="E23" s="23" t="s">
        <v>3276</v>
      </c>
      <c r="F23" s="22" t="s">
        <v>3277</v>
      </c>
      <c r="G23" s="23" t="s">
        <v>3278</v>
      </c>
      <c r="H23" s="22" t="s">
        <v>3279</v>
      </c>
      <c r="I23" s="22" t="s">
        <v>3253</v>
      </c>
      <c r="J23" s="23" t="s">
        <v>3273</v>
      </c>
    </row>
    <row r="24" s="13" customFormat="1" ht="36" customHeight="1" spans="1:10">
      <c r="A24" s="24"/>
      <c r="B24" s="24"/>
      <c r="C24" s="22" t="s">
        <v>3243</v>
      </c>
      <c r="D24" s="22" t="s">
        <v>3255</v>
      </c>
      <c r="E24" s="23" t="s">
        <v>3280</v>
      </c>
      <c r="F24" s="22" t="s">
        <v>3281</v>
      </c>
      <c r="G24" s="23" t="s">
        <v>3282</v>
      </c>
      <c r="H24" s="22" t="s">
        <v>3283</v>
      </c>
      <c r="I24" s="22" t="s">
        <v>3253</v>
      </c>
      <c r="J24" s="23" t="s">
        <v>3273</v>
      </c>
    </row>
    <row r="25" s="13" customFormat="1" ht="36" customHeight="1" spans="1:10">
      <c r="A25" s="25"/>
      <c r="B25" s="25"/>
      <c r="C25" s="22" t="s">
        <v>3246</v>
      </c>
      <c r="D25" s="22" t="s">
        <v>3247</v>
      </c>
      <c r="E25" s="23" t="s">
        <v>3284</v>
      </c>
      <c r="F25" s="22" t="s">
        <v>3277</v>
      </c>
      <c r="G25" s="23" t="s">
        <v>3285</v>
      </c>
      <c r="H25" s="22" t="s">
        <v>3283</v>
      </c>
      <c r="I25" s="22" t="s">
        <v>3253</v>
      </c>
      <c r="J25" s="23" t="s">
        <v>3273</v>
      </c>
    </row>
    <row r="26" s="13" customFormat="1" ht="36" customHeight="1" spans="1:10">
      <c r="A26" s="21" t="s">
        <v>3286</v>
      </c>
      <c r="B26" s="21" t="s">
        <v>3287</v>
      </c>
      <c r="C26" s="22" t="s">
        <v>3236</v>
      </c>
      <c r="D26" s="22" t="s">
        <v>3237</v>
      </c>
      <c r="E26" s="23" t="s">
        <v>3288</v>
      </c>
      <c r="F26" s="22" t="s">
        <v>3239</v>
      </c>
      <c r="G26" s="23" t="s">
        <v>3240</v>
      </c>
      <c r="H26" s="22" t="s">
        <v>3241</v>
      </c>
      <c r="I26" s="22" t="s">
        <v>3253</v>
      </c>
      <c r="J26" s="23" t="s">
        <v>3288</v>
      </c>
    </row>
    <row r="27" s="13" customFormat="1" ht="36" customHeight="1" spans="1:10">
      <c r="A27" s="24"/>
      <c r="B27" s="24"/>
      <c r="C27" s="22" t="s">
        <v>3236</v>
      </c>
      <c r="D27" s="22" t="s">
        <v>3260</v>
      </c>
      <c r="E27" s="23" t="s">
        <v>3289</v>
      </c>
      <c r="F27" s="22" t="s">
        <v>3239</v>
      </c>
      <c r="G27" s="23" t="s">
        <v>3240</v>
      </c>
      <c r="H27" s="22" t="s">
        <v>3241</v>
      </c>
      <c r="I27" s="22" t="s">
        <v>3253</v>
      </c>
      <c r="J27" s="23" t="s">
        <v>3289</v>
      </c>
    </row>
    <row r="28" s="13" customFormat="1" ht="36" customHeight="1" spans="1:10">
      <c r="A28" s="24"/>
      <c r="B28" s="24"/>
      <c r="C28" s="22" t="s">
        <v>3236</v>
      </c>
      <c r="D28" s="22" t="s">
        <v>3262</v>
      </c>
      <c r="E28" s="23" t="s">
        <v>3290</v>
      </c>
      <c r="F28" s="22" t="s">
        <v>3239</v>
      </c>
      <c r="G28" s="23" t="s">
        <v>3240</v>
      </c>
      <c r="H28" s="22" t="s">
        <v>3241</v>
      </c>
      <c r="I28" s="22" t="s">
        <v>3253</v>
      </c>
      <c r="J28" s="23" t="s">
        <v>3290</v>
      </c>
    </row>
    <row r="29" s="13" customFormat="1" ht="36" customHeight="1" spans="1:10">
      <c r="A29" s="24"/>
      <c r="B29" s="24"/>
      <c r="C29" s="22" t="s">
        <v>3243</v>
      </c>
      <c r="D29" s="22" t="s">
        <v>3244</v>
      </c>
      <c r="E29" s="23" t="s">
        <v>3264</v>
      </c>
      <c r="F29" s="22" t="s">
        <v>3239</v>
      </c>
      <c r="G29" s="23" t="s">
        <v>3240</v>
      </c>
      <c r="H29" s="22" t="s">
        <v>3241</v>
      </c>
      <c r="I29" s="22" t="s">
        <v>3253</v>
      </c>
      <c r="J29" s="23" t="s">
        <v>3264</v>
      </c>
    </row>
    <row r="30" s="13" customFormat="1" ht="36" customHeight="1" spans="1:10">
      <c r="A30" s="24"/>
      <c r="B30" s="24"/>
      <c r="C30" s="22" t="s">
        <v>3243</v>
      </c>
      <c r="D30" s="22" t="s">
        <v>3255</v>
      </c>
      <c r="E30" s="23" t="s">
        <v>3291</v>
      </c>
      <c r="F30" s="22" t="s">
        <v>3239</v>
      </c>
      <c r="G30" s="23" t="s">
        <v>3240</v>
      </c>
      <c r="H30" s="22" t="s">
        <v>3241</v>
      </c>
      <c r="I30" s="22" t="s">
        <v>3253</v>
      </c>
      <c r="J30" s="23" t="s">
        <v>3291</v>
      </c>
    </row>
    <row r="31" s="13" customFormat="1" ht="36" customHeight="1" spans="1:10">
      <c r="A31" s="24"/>
      <c r="B31" s="24"/>
      <c r="C31" s="22" t="s">
        <v>3243</v>
      </c>
      <c r="D31" s="22" t="s">
        <v>3268</v>
      </c>
      <c r="E31" s="23" t="s">
        <v>3269</v>
      </c>
      <c r="F31" s="22" t="s">
        <v>3239</v>
      </c>
      <c r="G31" s="23" t="s">
        <v>3240</v>
      </c>
      <c r="H31" s="22" t="s">
        <v>3241</v>
      </c>
      <c r="I31" s="22" t="s">
        <v>3253</v>
      </c>
      <c r="J31" s="23" t="s">
        <v>3269</v>
      </c>
    </row>
    <row r="32" s="13" customFormat="1" ht="36" customHeight="1" spans="1:10">
      <c r="A32" s="25"/>
      <c r="B32" s="25"/>
      <c r="C32" s="22" t="s">
        <v>3246</v>
      </c>
      <c r="D32" s="22" t="s">
        <v>3247</v>
      </c>
      <c r="E32" s="23" t="s">
        <v>3292</v>
      </c>
      <c r="F32" s="22" t="s">
        <v>3258</v>
      </c>
      <c r="G32" s="23" t="s">
        <v>3249</v>
      </c>
      <c r="H32" s="22" t="s">
        <v>3241</v>
      </c>
      <c r="I32" s="22" t="s">
        <v>3253</v>
      </c>
      <c r="J32" s="23" t="s">
        <v>3293</v>
      </c>
    </row>
    <row r="33" s="13" customFormat="1" ht="36" customHeight="1" spans="1:10">
      <c r="A33" s="19" t="s">
        <v>3294</v>
      </c>
      <c r="B33" s="20"/>
      <c r="C33" s="20"/>
      <c r="D33" s="20"/>
      <c r="E33" s="20"/>
      <c r="F33" s="20"/>
      <c r="G33" s="20"/>
      <c r="H33" s="20"/>
      <c r="I33" s="20"/>
      <c r="J33" s="26"/>
    </row>
    <row r="34" s="13" customFormat="1" ht="36" customHeight="1" spans="1:10">
      <c r="A34" s="21" t="s">
        <v>3295</v>
      </c>
      <c r="B34" s="21" t="s">
        <v>3296</v>
      </c>
      <c r="C34" s="22" t="s">
        <v>3236</v>
      </c>
      <c r="D34" s="22" t="s">
        <v>3237</v>
      </c>
      <c r="E34" s="23" t="s">
        <v>3297</v>
      </c>
      <c r="F34" s="22" t="s">
        <v>3239</v>
      </c>
      <c r="G34" s="23" t="s">
        <v>3240</v>
      </c>
      <c r="H34" s="22" t="s">
        <v>3241</v>
      </c>
      <c r="I34" s="22" t="s">
        <v>3253</v>
      </c>
      <c r="J34" s="23" t="s">
        <v>3298</v>
      </c>
    </row>
    <row r="35" s="13" customFormat="1" ht="36" customHeight="1" spans="1:10">
      <c r="A35" s="24"/>
      <c r="B35" s="24"/>
      <c r="C35" s="22" t="s">
        <v>3236</v>
      </c>
      <c r="D35" s="22" t="s">
        <v>3260</v>
      </c>
      <c r="E35" s="23" t="s">
        <v>3299</v>
      </c>
      <c r="F35" s="22" t="s">
        <v>3239</v>
      </c>
      <c r="G35" s="23" t="s">
        <v>3240</v>
      </c>
      <c r="H35" s="22" t="s">
        <v>3241</v>
      </c>
      <c r="I35" s="22" t="s">
        <v>3253</v>
      </c>
      <c r="J35" s="23" t="s">
        <v>3298</v>
      </c>
    </row>
    <row r="36" s="13" customFormat="1" ht="36" customHeight="1" spans="1:10">
      <c r="A36" s="24"/>
      <c r="B36" s="24"/>
      <c r="C36" s="22" t="s">
        <v>3236</v>
      </c>
      <c r="D36" s="22" t="s">
        <v>3262</v>
      </c>
      <c r="E36" s="23" t="s">
        <v>3300</v>
      </c>
      <c r="F36" s="22" t="s">
        <v>3239</v>
      </c>
      <c r="G36" s="23" t="s">
        <v>3301</v>
      </c>
      <c r="H36" s="22" t="s">
        <v>3302</v>
      </c>
      <c r="I36" s="22" t="s">
        <v>3242</v>
      </c>
      <c r="J36" s="23" t="s">
        <v>3298</v>
      </c>
    </row>
    <row r="37" s="13" customFormat="1" ht="36" customHeight="1" spans="1:10">
      <c r="A37" s="24"/>
      <c r="B37" s="24"/>
      <c r="C37" s="22" t="s">
        <v>3243</v>
      </c>
      <c r="D37" s="22" t="s">
        <v>3255</v>
      </c>
      <c r="E37" s="23" t="s">
        <v>3303</v>
      </c>
      <c r="F37" s="22" t="s">
        <v>3239</v>
      </c>
      <c r="G37" s="23" t="s">
        <v>3304</v>
      </c>
      <c r="H37" s="22" t="s">
        <v>3302</v>
      </c>
      <c r="I37" s="22" t="s">
        <v>3242</v>
      </c>
      <c r="J37" s="23" t="s">
        <v>3298</v>
      </c>
    </row>
    <row r="38" s="13" customFormat="1" ht="36" customHeight="1" spans="1:10">
      <c r="A38" s="24"/>
      <c r="B38" s="24"/>
      <c r="C38" s="22" t="s">
        <v>3243</v>
      </c>
      <c r="D38" s="22" t="s">
        <v>3268</v>
      </c>
      <c r="E38" s="23" t="s">
        <v>3305</v>
      </c>
      <c r="F38" s="22" t="s">
        <v>3239</v>
      </c>
      <c r="G38" s="23" t="s">
        <v>3306</v>
      </c>
      <c r="H38" s="22" t="s">
        <v>3302</v>
      </c>
      <c r="I38" s="22" t="s">
        <v>3242</v>
      </c>
      <c r="J38" s="23" t="s">
        <v>3298</v>
      </c>
    </row>
    <row r="39" s="13" customFormat="1" ht="36" customHeight="1" spans="1:10">
      <c r="A39" s="24"/>
      <c r="B39" s="24"/>
      <c r="C39" s="22" t="s">
        <v>3246</v>
      </c>
      <c r="D39" s="22" t="s">
        <v>3247</v>
      </c>
      <c r="E39" s="23" t="s">
        <v>3307</v>
      </c>
      <c r="F39" s="22" t="s">
        <v>3258</v>
      </c>
      <c r="G39" s="23" t="s">
        <v>3249</v>
      </c>
      <c r="H39" s="22" t="s">
        <v>3241</v>
      </c>
      <c r="I39" s="22" t="s">
        <v>3253</v>
      </c>
      <c r="J39" s="23" t="s">
        <v>3298</v>
      </c>
    </row>
    <row r="40" s="13" customFormat="1" ht="36" customHeight="1" spans="1:10">
      <c r="A40" s="24"/>
      <c r="B40" s="24"/>
      <c r="C40" s="22" t="s">
        <v>3246</v>
      </c>
      <c r="D40" s="22" t="s">
        <v>3247</v>
      </c>
      <c r="E40" s="23" t="s">
        <v>3308</v>
      </c>
      <c r="F40" s="22" t="s">
        <v>3281</v>
      </c>
      <c r="G40" s="23" t="s">
        <v>3249</v>
      </c>
      <c r="H40" s="22" t="s">
        <v>3241</v>
      </c>
      <c r="I40" s="22" t="s">
        <v>3253</v>
      </c>
      <c r="J40" s="23" t="s">
        <v>3298</v>
      </c>
    </row>
    <row r="41" s="13" customFormat="1" ht="36" customHeight="1" spans="1:10">
      <c r="A41" s="25"/>
      <c r="B41" s="25"/>
      <c r="C41" s="22" t="s">
        <v>3246</v>
      </c>
      <c r="D41" s="22" t="s">
        <v>3247</v>
      </c>
      <c r="E41" s="23" t="s">
        <v>3309</v>
      </c>
      <c r="F41" s="22" t="s">
        <v>3239</v>
      </c>
      <c r="G41" s="23" t="s">
        <v>3240</v>
      </c>
      <c r="H41" s="22" t="s">
        <v>3241</v>
      </c>
      <c r="I41" s="22" t="s">
        <v>3253</v>
      </c>
      <c r="J41" s="23" t="s">
        <v>3298</v>
      </c>
    </row>
    <row r="42" s="13" customFormat="1" ht="36" customHeight="1" spans="1:10">
      <c r="A42" s="21" t="s">
        <v>3310</v>
      </c>
      <c r="B42" s="21" t="s">
        <v>3311</v>
      </c>
      <c r="C42" s="22" t="s">
        <v>3236</v>
      </c>
      <c r="D42" s="22" t="s">
        <v>3237</v>
      </c>
      <c r="E42" s="23" t="s">
        <v>3312</v>
      </c>
      <c r="F42" s="22" t="s">
        <v>3239</v>
      </c>
      <c r="G42" s="23" t="s">
        <v>3240</v>
      </c>
      <c r="H42" s="22" t="s">
        <v>3241</v>
      </c>
      <c r="I42" s="22" t="s">
        <v>3253</v>
      </c>
      <c r="J42" s="23" t="s">
        <v>3298</v>
      </c>
    </row>
    <row r="43" s="13" customFormat="1" ht="36" customHeight="1" spans="1:10">
      <c r="A43" s="24"/>
      <c r="B43" s="24"/>
      <c r="C43" s="22" t="s">
        <v>3236</v>
      </c>
      <c r="D43" s="22" t="s">
        <v>3260</v>
      </c>
      <c r="E43" s="23" t="s">
        <v>3303</v>
      </c>
      <c r="F43" s="22" t="s">
        <v>3239</v>
      </c>
      <c r="G43" s="23" t="s">
        <v>3240</v>
      </c>
      <c r="H43" s="22" t="s">
        <v>3241</v>
      </c>
      <c r="I43" s="22" t="s">
        <v>3253</v>
      </c>
      <c r="J43" s="23" t="s">
        <v>3298</v>
      </c>
    </row>
    <row r="44" s="13" customFormat="1" ht="36" customHeight="1" spans="1:10">
      <c r="A44" s="24"/>
      <c r="B44" s="24"/>
      <c r="C44" s="22" t="s">
        <v>3236</v>
      </c>
      <c r="D44" s="22" t="s">
        <v>3262</v>
      </c>
      <c r="E44" s="23" t="s">
        <v>3313</v>
      </c>
      <c r="F44" s="22" t="s">
        <v>3258</v>
      </c>
      <c r="G44" s="23" t="s">
        <v>3314</v>
      </c>
      <c r="H44" s="22" t="s">
        <v>3241</v>
      </c>
      <c r="I44" s="22" t="s">
        <v>3253</v>
      </c>
      <c r="J44" s="23" t="s">
        <v>3298</v>
      </c>
    </row>
    <row r="45" s="13" customFormat="1" ht="36" customHeight="1" spans="1:10">
      <c r="A45" s="24"/>
      <c r="B45" s="24"/>
      <c r="C45" s="22" t="s">
        <v>3243</v>
      </c>
      <c r="D45" s="22" t="s">
        <v>3244</v>
      </c>
      <c r="E45" s="23" t="s">
        <v>3315</v>
      </c>
      <c r="F45" s="22" t="s">
        <v>3239</v>
      </c>
      <c r="G45" s="23" t="s">
        <v>3316</v>
      </c>
      <c r="H45" s="22" t="s">
        <v>3317</v>
      </c>
      <c r="I45" s="22" t="s">
        <v>3253</v>
      </c>
      <c r="J45" s="23" t="s">
        <v>3298</v>
      </c>
    </row>
    <row r="46" s="13" customFormat="1" ht="36" customHeight="1" spans="1:10">
      <c r="A46" s="24"/>
      <c r="B46" s="24"/>
      <c r="C46" s="22" t="s">
        <v>3243</v>
      </c>
      <c r="D46" s="22" t="s">
        <v>3255</v>
      </c>
      <c r="E46" s="23" t="s">
        <v>3318</v>
      </c>
      <c r="F46" s="22" t="s">
        <v>3258</v>
      </c>
      <c r="G46" s="23" t="s">
        <v>3314</v>
      </c>
      <c r="H46" s="22" t="s">
        <v>3241</v>
      </c>
      <c r="I46" s="22" t="s">
        <v>3253</v>
      </c>
      <c r="J46" s="23" t="s">
        <v>3298</v>
      </c>
    </row>
    <row r="47" s="13" customFormat="1" ht="36" customHeight="1" spans="1:10">
      <c r="A47" s="25"/>
      <c r="B47" s="25"/>
      <c r="C47" s="22" t="s">
        <v>3246</v>
      </c>
      <c r="D47" s="22" t="s">
        <v>3247</v>
      </c>
      <c r="E47" s="23" t="s">
        <v>3319</v>
      </c>
      <c r="F47" s="22" t="s">
        <v>3258</v>
      </c>
      <c r="G47" s="23" t="s">
        <v>3249</v>
      </c>
      <c r="H47" s="22" t="s">
        <v>3241</v>
      </c>
      <c r="I47" s="22" t="s">
        <v>3253</v>
      </c>
      <c r="J47" s="23" t="s">
        <v>3298</v>
      </c>
    </row>
    <row r="48" s="13" customFormat="1" ht="36" customHeight="1" spans="1:10">
      <c r="A48" s="19" t="s">
        <v>3320</v>
      </c>
      <c r="B48" s="20"/>
      <c r="C48" s="20"/>
      <c r="D48" s="20"/>
      <c r="E48" s="20"/>
      <c r="F48" s="20"/>
      <c r="G48" s="20"/>
      <c r="H48" s="20"/>
      <c r="I48" s="20"/>
      <c r="J48" s="26"/>
    </row>
    <row r="49" s="13" customFormat="1" ht="36" customHeight="1" spans="1:10">
      <c r="A49" s="21" t="s">
        <v>3321</v>
      </c>
      <c r="B49" s="21" t="s">
        <v>3322</v>
      </c>
      <c r="C49" s="22" t="s">
        <v>3236</v>
      </c>
      <c r="D49" s="22" t="s">
        <v>3237</v>
      </c>
      <c r="E49" s="23" t="s">
        <v>3323</v>
      </c>
      <c r="F49" s="22" t="s">
        <v>3239</v>
      </c>
      <c r="G49" s="23" t="s">
        <v>3240</v>
      </c>
      <c r="H49" s="22" t="s">
        <v>3241</v>
      </c>
      <c r="I49" s="22" t="s">
        <v>3253</v>
      </c>
      <c r="J49" s="23" t="s">
        <v>3324</v>
      </c>
    </row>
    <row r="50" s="13" customFormat="1" ht="36" customHeight="1" spans="1:10">
      <c r="A50" s="24"/>
      <c r="B50" s="24"/>
      <c r="C50" s="22" t="s">
        <v>3236</v>
      </c>
      <c r="D50" s="22" t="s">
        <v>3260</v>
      </c>
      <c r="E50" s="23" t="s">
        <v>3325</v>
      </c>
      <c r="F50" s="22" t="s">
        <v>3239</v>
      </c>
      <c r="G50" s="23" t="s">
        <v>3240</v>
      </c>
      <c r="H50" s="22" t="s">
        <v>3241</v>
      </c>
      <c r="I50" s="22" t="s">
        <v>3253</v>
      </c>
      <c r="J50" s="23" t="s">
        <v>3325</v>
      </c>
    </row>
    <row r="51" s="13" customFormat="1" ht="36" customHeight="1" spans="1:10">
      <c r="A51" s="24"/>
      <c r="B51" s="24"/>
      <c r="C51" s="22" t="s">
        <v>3243</v>
      </c>
      <c r="D51" s="22" t="s">
        <v>3255</v>
      </c>
      <c r="E51" s="23" t="s">
        <v>3326</v>
      </c>
      <c r="F51" s="22" t="s">
        <v>3239</v>
      </c>
      <c r="G51" s="23" t="s">
        <v>3240</v>
      </c>
      <c r="H51" s="22" t="s">
        <v>3241</v>
      </c>
      <c r="I51" s="22" t="s">
        <v>3253</v>
      </c>
      <c r="J51" s="23" t="s">
        <v>3327</v>
      </c>
    </row>
    <row r="52" s="13" customFormat="1" ht="36" customHeight="1" spans="1:10">
      <c r="A52" s="24"/>
      <c r="B52" s="24"/>
      <c r="C52" s="22" t="s">
        <v>3243</v>
      </c>
      <c r="D52" s="22" t="s">
        <v>3268</v>
      </c>
      <c r="E52" s="23" t="s">
        <v>3328</v>
      </c>
      <c r="F52" s="22" t="s">
        <v>3239</v>
      </c>
      <c r="G52" s="23" t="s">
        <v>3240</v>
      </c>
      <c r="H52" s="22" t="s">
        <v>3241</v>
      </c>
      <c r="I52" s="22" t="s">
        <v>3253</v>
      </c>
      <c r="J52" s="23" t="s">
        <v>3328</v>
      </c>
    </row>
    <row r="53" s="13" customFormat="1" ht="36" customHeight="1" spans="1:10">
      <c r="A53" s="24"/>
      <c r="B53" s="24"/>
      <c r="C53" s="22" t="s">
        <v>3246</v>
      </c>
      <c r="D53" s="22" t="s">
        <v>3247</v>
      </c>
      <c r="E53" s="23" t="s">
        <v>3329</v>
      </c>
      <c r="F53" s="22" t="s">
        <v>3258</v>
      </c>
      <c r="G53" s="23" t="s">
        <v>3275</v>
      </c>
      <c r="H53" s="22" t="s">
        <v>3241</v>
      </c>
      <c r="I53" s="22" t="s">
        <v>3253</v>
      </c>
      <c r="J53" s="23" t="s">
        <v>3330</v>
      </c>
    </row>
    <row r="54" s="13" customFormat="1" ht="36" customHeight="1" spans="1:10">
      <c r="A54" s="24"/>
      <c r="B54" s="24"/>
      <c r="C54" s="22" t="s">
        <v>3246</v>
      </c>
      <c r="D54" s="22" t="s">
        <v>3247</v>
      </c>
      <c r="E54" s="23" t="s">
        <v>3319</v>
      </c>
      <c r="F54" s="22" t="s">
        <v>3239</v>
      </c>
      <c r="G54" s="23" t="s">
        <v>3275</v>
      </c>
      <c r="H54" s="22" t="s">
        <v>3241</v>
      </c>
      <c r="I54" s="22" t="s">
        <v>3253</v>
      </c>
      <c r="J54" s="23" t="s">
        <v>3330</v>
      </c>
    </row>
    <row r="55" s="13" customFormat="1" ht="36" customHeight="1" spans="1:10">
      <c r="A55" s="25"/>
      <c r="B55" s="25"/>
      <c r="C55" s="22" t="s">
        <v>3246</v>
      </c>
      <c r="D55" s="22" t="s">
        <v>3247</v>
      </c>
      <c r="E55" s="23" t="s">
        <v>3331</v>
      </c>
      <c r="F55" s="22" t="s">
        <v>3239</v>
      </c>
      <c r="G55" s="23" t="s">
        <v>3275</v>
      </c>
      <c r="H55" s="22" t="s">
        <v>3241</v>
      </c>
      <c r="I55" s="22" t="s">
        <v>3253</v>
      </c>
      <c r="J55" s="23" t="s">
        <v>3330</v>
      </c>
    </row>
    <row r="56" s="13" customFormat="1" ht="36" customHeight="1" spans="1:10">
      <c r="A56" s="21" t="s">
        <v>3332</v>
      </c>
      <c r="B56" s="21" t="s">
        <v>3333</v>
      </c>
      <c r="C56" s="22" t="s">
        <v>3236</v>
      </c>
      <c r="D56" s="22" t="s">
        <v>3237</v>
      </c>
      <c r="E56" s="23" t="s">
        <v>3334</v>
      </c>
      <c r="F56" s="22" t="s">
        <v>3239</v>
      </c>
      <c r="G56" s="23" t="s">
        <v>3335</v>
      </c>
      <c r="H56" s="22" t="s">
        <v>3336</v>
      </c>
      <c r="I56" s="22" t="s">
        <v>3253</v>
      </c>
      <c r="J56" s="23" t="s">
        <v>3334</v>
      </c>
    </row>
    <row r="57" s="13" customFormat="1" ht="36" customHeight="1" spans="1:10">
      <c r="A57" s="24"/>
      <c r="B57" s="24"/>
      <c r="C57" s="22" t="s">
        <v>3236</v>
      </c>
      <c r="D57" s="22" t="s">
        <v>3260</v>
      </c>
      <c r="E57" s="23" t="s">
        <v>3337</v>
      </c>
      <c r="F57" s="22" t="s">
        <v>3239</v>
      </c>
      <c r="G57" s="23" t="s">
        <v>3240</v>
      </c>
      <c r="H57" s="22" t="s">
        <v>3241</v>
      </c>
      <c r="I57" s="22" t="s">
        <v>3242</v>
      </c>
      <c r="J57" s="23" t="s">
        <v>3337</v>
      </c>
    </row>
    <row r="58" s="13" customFormat="1" ht="36" customHeight="1" spans="1:10">
      <c r="A58" s="24"/>
      <c r="B58" s="24"/>
      <c r="C58" s="22" t="s">
        <v>3243</v>
      </c>
      <c r="D58" s="22" t="s">
        <v>3244</v>
      </c>
      <c r="E58" s="23" t="s">
        <v>3338</v>
      </c>
      <c r="F58" s="22" t="s">
        <v>3239</v>
      </c>
      <c r="G58" s="23" t="s">
        <v>3240</v>
      </c>
      <c r="H58" s="22" t="s">
        <v>3241</v>
      </c>
      <c r="I58" s="22" t="s">
        <v>3242</v>
      </c>
      <c r="J58" s="23" t="s">
        <v>3338</v>
      </c>
    </row>
    <row r="59" s="13" customFormat="1" ht="36" customHeight="1" spans="1:10">
      <c r="A59" s="24"/>
      <c r="B59" s="24"/>
      <c r="C59" s="22" t="s">
        <v>3243</v>
      </c>
      <c r="D59" s="22" t="s">
        <v>3255</v>
      </c>
      <c r="E59" s="23" t="s">
        <v>3339</v>
      </c>
      <c r="F59" s="22" t="s">
        <v>3239</v>
      </c>
      <c r="G59" s="23" t="s">
        <v>3240</v>
      </c>
      <c r="H59" s="22" t="s">
        <v>3241</v>
      </c>
      <c r="I59" s="22" t="s">
        <v>3242</v>
      </c>
      <c r="J59" s="23" t="s">
        <v>3339</v>
      </c>
    </row>
    <row r="60" s="13" customFormat="1" ht="36" customHeight="1" spans="1:10">
      <c r="A60" s="24"/>
      <c r="B60" s="24"/>
      <c r="C60" s="22" t="s">
        <v>3243</v>
      </c>
      <c r="D60" s="22" t="s">
        <v>3266</v>
      </c>
      <c r="E60" s="23" t="s">
        <v>3340</v>
      </c>
      <c r="F60" s="22" t="s">
        <v>3239</v>
      </c>
      <c r="G60" s="23" t="s">
        <v>3240</v>
      </c>
      <c r="H60" s="22" t="s">
        <v>3241</v>
      </c>
      <c r="I60" s="22" t="s">
        <v>3242</v>
      </c>
      <c r="J60" s="23" t="s">
        <v>3340</v>
      </c>
    </row>
    <row r="61" s="13" customFormat="1" ht="36" customHeight="1" spans="1:10">
      <c r="A61" s="24"/>
      <c r="B61" s="24"/>
      <c r="C61" s="22" t="s">
        <v>3243</v>
      </c>
      <c r="D61" s="22" t="s">
        <v>3268</v>
      </c>
      <c r="E61" s="23" t="s">
        <v>3328</v>
      </c>
      <c r="F61" s="22" t="s">
        <v>3239</v>
      </c>
      <c r="G61" s="23" t="s">
        <v>3240</v>
      </c>
      <c r="H61" s="22" t="s">
        <v>3241</v>
      </c>
      <c r="I61" s="22" t="s">
        <v>3242</v>
      </c>
      <c r="J61" s="23" t="s">
        <v>3328</v>
      </c>
    </row>
    <row r="62" s="13" customFormat="1" ht="36" customHeight="1" spans="1:10">
      <c r="A62" s="24"/>
      <c r="B62" s="24"/>
      <c r="C62" s="22" t="s">
        <v>3246</v>
      </c>
      <c r="D62" s="22" t="s">
        <v>3247</v>
      </c>
      <c r="E62" s="23" t="s">
        <v>3329</v>
      </c>
      <c r="F62" s="22" t="s">
        <v>3258</v>
      </c>
      <c r="G62" s="23" t="s">
        <v>3275</v>
      </c>
      <c r="H62" s="22" t="s">
        <v>3241</v>
      </c>
      <c r="I62" s="22" t="s">
        <v>3242</v>
      </c>
      <c r="J62" s="23" t="s">
        <v>3341</v>
      </c>
    </row>
    <row r="63" s="13" customFormat="1" ht="36" customHeight="1" spans="1:10">
      <c r="A63" s="24"/>
      <c r="B63" s="24"/>
      <c r="C63" s="22" t="s">
        <v>3246</v>
      </c>
      <c r="D63" s="22" t="s">
        <v>3247</v>
      </c>
      <c r="E63" s="23" t="s">
        <v>3319</v>
      </c>
      <c r="F63" s="22" t="s">
        <v>3239</v>
      </c>
      <c r="G63" s="23" t="s">
        <v>3275</v>
      </c>
      <c r="H63" s="22" t="s">
        <v>3241</v>
      </c>
      <c r="I63" s="22" t="s">
        <v>3242</v>
      </c>
      <c r="J63" s="23" t="s">
        <v>3341</v>
      </c>
    </row>
    <row r="64" s="13" customFormat="1" ht="36" customHeight="1" spans="1:10">
      <c r="A64" s="25"/>
      <c r="B64" s="25"/>
      <c r="C64" s="22" t="s">
        <v>3246</v>
      </c>
      <c r="D64" s="22" t="s">
        <v>3247</v>
      </c>
      <c r="E64" s="23" t="s">
        <v>3331</v>
      </c>
      <c r="F64" s="22" t="s">
        <v>3239</v>
      </c>
      <c r="G64" s="23" t="s">
        <v>3275</v>
      </c>
      <c r="H64" s="22" t="s">
        <v>3241</v>
      </c>
      <c r="I64" s="22" t="s">
        <v>3242</v>
      </c>
      <c r="J64" s="23" t="s">
        <v>3341</v>
      </c>
    </row>
    <row r="65" s="13" customFormat="1" ht="36" customHeight="1" spans="1:10">
      <c r="A65" s="19" t="s">
        <v>3342</v>
      </c>
      <c r="B65" s="20"/>
      <c r="C65" s="20"/>
      <c r="D65" s="20"/>
      <c r="E65" s="20"/>
      <c r="F65" s="20"/>
      <c r="G65" s="20"/>
      <c r="H65" s="20"/>
      <c r="I65" s="20"/>
      <c r="J65" s="26"/>
    </row>
    <row r="66" s="13" customFormat="1" ht="36" customHeight="1" spans="1:10">
      <c r="A66" s="21" t="s">
        <v>3343</v>
      </c>
      <c r="B66" s="21" t="s">
        <v>3344</v>
      </c>
      <c r="C66" s="22" t="s">
        <v>3236</v>
      </c>
      <c r="D66" s="22" t="s">
        <v>3262</v>
      </c>
      <c r="E66" s="23" t="s">
        <v>3345</v>
      </c>
      <c r="F66" s="22" t="s">
        <v>3258</v>
      </c>
      <c r="G66" s="23" t="s">
        <v>3249</v>
      </c>
      <c r="H66" s="22" t="s">
        <v>3241</v>
      </c>
      <c r="I66" s="22" t="s">
        <v>3253</v>
      </c>
      <c r="J66" s="23" t="s">
        <v>3346</v>
      </c>
    </row>
    <row r="67" s="13" customFormat="1" ht="36" customHeight="1" spans="1:10">
      <c r="A67" s="24"/>
      <c r="B67" s="24"/>
      <c r="C67" s="22" t="s">
        <v>3243</v>
      </c>
      <c r="D67" s="22" t="s">
        <v>3255</v>
      </c>
      <c r="E67" s="23" t="s">
        <v>3347</v>
      </c>
      <c r="F67" s="22" t="s">
        <v>3258</v>
      </c>
      <c r="G67" s="23" t="s">
        <v>3249</v>
      </c>
      <c r="H67" s="22" t="s">
        <v>3241</v>
      </c>
      <c r="I67" s="22" t="s">
        <v>3253</v>
      </c>
      <c r="J67" s="23" t="s">
        <v>3348</v>
      </c>
    </row>
    <row r="68" s="13" customFormat="1" ht="36" customHeight="1" spans="1:10">
      <c r="A68" s="25"/>
      <c r="B68" s="25"/>
      <c r="C68" s="22" t="s">
        <v>3246</v>
      </c>
      <c r="D68" s="22" t="s">
        <v>3247</v>
      </c>
      <c r="E68" s="23" t="s">
        <v>3349</v>
      </c>
      <c r="F68" s="22" t="s">
        <v>3258</v>
      </c>
      <c r="G68" s="23" t="s">
        <v>3249</v>
      </c>
      <c r="H68" s="22" t="s">
        <v>3241</v>
      </c>
      <c r="I68" s="22" t="s">
        <v>3253</v>
      </c>
      <c r="J68" s="23" t="s">
        <v>3350</v>
      </c>
    </row>
    <row r="69" s="13" customFormat="1" ht="36" customHeight="1" spans="1:10">
      <c r="A69" s="19" t="s">
        <v>3351</v>
      </c>
      <c r="B69" s="20"/>
      <c r="C69" s="20"/>
      <c r="D69" s="20"/>
      <c r="E69" s="20"/>
      <c r="F69" s="20"/>
      <c r="G69" s="20"/>
      <c r="H69" s="20"/>
      <c r="I69" s="20"/>
      <c r="J69" s="26"/>
    </row>
    <row r="70" s="13" customFormat="1" ht="36" customHeight="1" spans="1:10">
      <c r="A70" s="21" t="s">
        <v>3352</v>
      </c>
      <c r="B70" s="21" t="s">
        <v>3353</v>
      </c>
      <c r="C70" s="22" t="s">
        <v>3236</v>
      </c>
      <c r="D70" s="22" t="s">
        <v>3237</v>
      </c>
      <c r="E70" s="23" t="s">
        <v>3354</v>
      </c>
      <c r="F70" s="22" t="s">
        <v>3258</v>
      </c>
      <c r="G70" s="23" t="s">
        <v>3355</v>
      </c>
      <c r="H70" s="22" t="s">
        <v>3279</v>
      </c>
      <c r="I70" s="22" t="s">
        <v>3253</v>
      </c>
      <c r="J70" s="23" t="s">
        <v>3356</v>
      </c>
    </row>
    <row r="71" s="13" customFormat="1" ht="36" customHeight="1" spans="1:10">
      <c r="A71" s="24"/>
      <c r="B71" s="24"/>
      <c r="C71" s="22" t="s">
        <v>3236</v>
      </c>
      <c r="D71" s="22" t="s">
        <v>3237</v>
      </c>
      <c r="E71" s="23" t="s">
        <v>3357</v>
      </c>
      <c r="F71" s="22" t="s">
        <v>3258</v>
      </c>
      <c r="G71" s="23" t="s">
        <v>3358</v>
      </c>
      <c r="H71" s="22" t="s">
        <v>3359</v>
      </c>
      <c r="I71" s="22" t="s">
        <v>3253</v>
      </c>
      <c r="J71" s="23" t="s">
        <v>3360</v>
      </c>
    </row>
    <row r="72" s="13" customFormat="1" ht="36" customHeight="1" spans="1:10">
      <c r="A72" s="24"/>
      <c r="B72" s="24"/>
      <c r="C72" s="22" t="s">
        <v>3236</v>
      </c>
      <c r="D72" s="22" t="s">
        <v>3237</v>
      </c>
      <c r="E72" s="23" t="s">
        <v>3361</v>
      </c>
      <c r="F72" s="22" t="s">
        <v>3258</v>
      </c>
      <c r="G72" s="23" t="s">
        <v>3285</v>
      </c>
      <c r="H72" s="22" t="s">
        <v>3362</v>
      </c>
      <c r="I72" s="22" t="s">
        <v>3253</v>
      </c>
      <c r="J72" s="23" t="s">
        <v>3363</v>
      </c>
    </row>
    <row r="73" s="13" customFormat="1" ht="36" customHeight="1" spans="1:10">
      <c r="A73" s="24"/>
      <c r="B73" s="24"/>
      <c r="C73" s="22" t="s">
        <v>3236</v>
      </c>
      <c r="D73" s="22" t="s">
        <v>3237</v>
      </c>
      <c r="E73" s="23" t="s">
        <v>3364</v>
      </c>
      <c r="F73" s="22" t="s">
        <v>3277</v>
      </c>
      <c r="G73" s="23" t="s">
        <v>3355</v>
      </c>
      <c r="H73" s="22" t="s">
        <v>3279</v>
      </c>
      <c r="I73" s="22" t="s">
        <v>3253</v>
      </c>
      <c r="J73" s="23" t="s">
        <v>3365</v>
      </c>
    </row>
    <row r="74" s="13" customFormat="1" ht="36" customHeight="1" spans="1:10">
      <c r="A74" s="24"/>
      <c r="B74" s="24"/>
      <c r="C74" s="22" t="s">
        <v>3236</v>
      </c>
      <c r="D74" s="22" t="s">
        <v>3237</v>
      </c>
      <c r="E74" s="23" t="s">
        <v>3366</v>
      </c>
      <c r="F74" s="22" t="s">
        <v>3239</v>
      </c>
      <c r="G74" s="23" t="s">
        <v>3240</v>
      </c>
      <c r="H74" s="22" t="s">
        <v>3241</v>
      </c>
      <c r="I74" s="22" t="s">
        <v>3253</v>
      </c>
      <c r="J74" s="23" t="s">
        <v>3367</v>
      </c>
    </row>
    <row r="75" s="13" customFormat="1" ht="36" customHeight="1" spans="1:10">
      <c r="A75" s="24"/>
      <c r="B75" s="24"/>
      <c r="C75" s="22" t="s">
        <v>3236</v>
      </c>
      <c r="D75" s="22" t="s">
        <v>3237</v>
      </c>
      <c r="E75" s="23" t="s">
        <v>3368</v>
      </c>
      <c r="F75" s="22" t="s">
        <v>3239</v>
      </c>
      <c r="G75" s="23" t="s">
        <v>3240</v>
      </c>
      <c r="H75" s="22" t="s">
        <v>3241</v>
      </c>
      <c r="I75" s="22" t="s">
        <v>3253</v>
      </c>
      <c r="J75" s="23" t="s">
        <v>3369</v>
      </c>
    </row>
    <row r="76" s="13" customFormat="1" ht="36" customHeight="1" spans="1:10">
      <c r="A76" s="24"/>
      <c r="B76" s="24"/>
      <c r="C76" s="22" t="s">
        <v>3236</v>
      </c>
      <c r="D76" s="22" t="s">
        <v>3237</v>
      </c>
      <c r="E76" s="23" t="s">
        <v>3370</v>
      </c>
      <c r="F76" s="22" t="s">
        <v>3258</v>
      </c>
      <c r="G76" s="23" t="s">
        <v>3240</v>
      </c>
      <c r="H76" s="22" t="s">
        <v>3241</v>
      </c>
      <c r="I76" s="22" t="s">
        <v>3253</v>
      </c>
      <c r="J76" s="23" t="s">
        <v>3371</v>
      </c>
    </row>
    <row r="77" s="13" customFormat="1" ht="36" customHeight="1" spans="1:10">
      <c r="A77" s="24"/>
      <c r="B77" s="24"/>
      <c r="C77" s="22" t="s">
        <v>3236</v>
      </c>
      <c r="D77" s="22" t="s">
        <v>3237</v>
      </c>
      <c r="E77" s="23" t="s">
        <v>3372</v>
      </c>
      <c r="F77" s="22" t="s">
        <v>3258</v>
      </c>
      <c r="G77" s="23" t="s">
        <v>3285</v>
      </c>
      <c r="H77" s="22" t="s">
        <v>3362</v>
      </c>
      <c r="I77" s="22" t="s">
        <v>3253</v>
      </c>
      <c r="J77" s="23" t="s">
        <v>3373</v>
      </c>
    </row>
    <row r="78" s="13" customFormat="1" ht="36" customHeight="1" spans="1:10">
      <c r="A78" s="24"/>
      <c r="B78" s="24"/>
      <c r="C78" s="22" t="s">
        <v>3236</v>
      </c>
      <c r="D78" s="22" t="s">
        <v>3260</v>
      </c>
      <c r="E78" s="23" t="s">
        <v>3374</v>
      </c>
      <c r="F78" s="22" t="s">
        <v>3239</v>
      </c>
      <c r="G78" s="23" t="s">
        <v>3240</v>
      </c>
      <c r="H78" s="22" t="s">
        <v>3241</v>
      </c>
      <c r="I78" s="22" t="s">
        <v>3253</v>
      </c>
      <c r="J78" s="23" t="s">
        <v>3375</v>
      </c>
    </row>
    <row r="79" s="13" customFormat="1" ht="36" customHeight="1" spans="1:10">
      <c r="A79" s="24"/>
      <c r="B79" s="24"/>
      <c r="C79" s="22" t="s">
        <v>3236</v>
      </c>
      <c r="D79" s="22" t="s">
        <v>3260</v>
      </c>
      <c r="E79" s="23" t="s">
        <v>3376</v>
      </c>
      <c r="F79" s="22" t="s">
        <v>3258</v>
      </c>
      <c r="G79" s="23" t="s">
        <v>3249</v>
      </c>
      <c r="H79" s="22" t="s">
        <v>3241</v>
      </c>
      <c r="I79" s="22" t="s">
        <v>3253</v>
      </c>
      <c r="J79" s="23" t="s">
        <v>3377</v>
      </c>
    </row>
    <row r="80" s="13" customFormat="1" ht="36" customHeight="1" spans="1:10">
      <c r="A80" s="24"/>
      <c r="B80" s="24"/>
      <c r="C80" s="22" t="s">
        <v>3236</v>
      </c>
      <c r="D80" s="22" t="s">
        <v>3260</v>
      </c>
      <c r="E80" s="23" t="s">
        <v>3378</v>
      </c>
      <c r="F80" s="22" t="s">
        <v>3258</v>
      </c>
      <c r="G80" s="23" t="s">
        <v>3249</v>
      </c>
      <c r="H80" s="22" t="s">
        <v>3241</v>
      </c>
      <c r="I80" s="22" t="s">
        <v>3253</v>
      </c>
      <c r="J80" s="23" t="s">
        <v>3379</v>
      </c>
    </row>
    <row r="81" s="13" customFormat="1" ht="36" customHeight="1" spans="1:10">
      <c r="A81" s="24"/>
      <c r="B81" s="24"/>
      <c r="C81" s="22" t="s">
        <v>3236</v>
      </c>
      <c r="D81" s="22" t="s">
        <v>3260</v>
      </c>
      <c r="E81" s="23" t="s">
        <v>3380</v>
      </c>
      <c r="F81" s="22" t="s">
        <v>3258</v>
      </c>
      <c r="G81" s="23" t="s">
        <v>3314</v>
      </c>
      <c r="H81" s="22" t="s">
        <v>3241</v>
      </c>
      <c r="I81" s="22" t="s">
        <v>3253</v>
      </c>
      <c r="J81" s="23" t="s">
        <v>3381</v>
      </c>
    </row>
    <row r="82" s="13" customFormat="1" ht="36" customHeight="1" spans="1:10">
      <c r="A82" s="24"/>
      <c r="B82" s="24"/>
      <c r="C82" s="22" t="s">
        <v>3236</v>
      </c>
      <c r="D82" s="22" t="s">
        <v>3260</v>
      </c>
      <c r="E82" s="23" t="s">
        <v>3382</v>
      </c>
      <c r="F82" s="22" t="s">
        <v>3258</v>
      </c>
      <c r="G82" s="23" t="s">
        <v>3314</v>
      </c>
      <c r="H82" s="22" t="s">
        <v>3241</v>
      </c>
      <c r="I82" s="22" t="s">
        <v>3253</v>
      </c>
      <c r="J82" s="23" t="s">
        <v>3383</v>
      </c>
    </row>
    <row r="83" s="13" customFormat="1" ht="36" customHeight="1" spans="1:10">
      <c r="A83" s="24"/>
      <c r="B83" s="24"/>
      <c r="C83" s="22" t="s">
        <v>3236</v>
      </c>
      <c r="D83" s="22" t="s">
        <v>3262</v>
      </c>
      <c r="E83" s="23" t="s">
        <v>3384</v>
      </c>
      <c r="F83" s="22" t="s">
        <v>3258</v>
      </c>
      <c r="G83" s="23" t="s">
        <v>3249</v>
      </c>
      <c r="H83" s="22" t="s">
        <v>3241</v>
      </c>
      <c r="I83" s="22" t="s">
        <v>3253</v>
      </c>
      <c r="J83" s="23" t="s">
        <v>3385</v>
      </c>
    </row>
    <row r="84" s="13" customFormat="1" ht="36" customHeight="1" spans="1:10">
      <c r="A84" s="24"/>
      <c r="B84" s="24"/>
      <c r="C84" s="22" t="s">
        <v>3243</v>
      </c>
      <c r="D84" s="22" t="s">
        <v>3255</v>
      </c>
      <c r="E84" s="23" t="s">
        <v>3386</v>
      </c>
      <c r="F84" s="22" t="s">
        <v>3239</v>
      </c>
      <c r="G84" s="23" t="s">
        <v>3240</v>
      </c>
      <c r="H84" s="22" t="s">
        <v>3241</v>
      </c>
      <c r="I84" s="22" t="s">
        <v>3253</v>
      </c>
      <c r="J84" s="23" t="s">
        <v>3387</v>
      </c>
    </row>
    <row r="85" s="13" customFormat="1" ht="36" customHeight="1" spans="1:10">
      <c r="A85" s="24"/>
      <c r="B85" s="24"/>
      <c r="C85" s="22" t="s">
        <v>3243</v>
      </c>
      <c r="D85" s="22" t="s">
        <v>3255</v>
      </c>
      <c r="E85" s="23" t="s">
        <v>3388</v>
      </c>
      <c r="F85" s="22" t="s">
        <v>3277</v>
      </c>
      <c r="G85" s="23" t="s">
        <v>3389</v>
      </c>
      <c r="H85" s="22" t="s">
        <v>3390</v>
      </c>
      <c r="I85" s="22" t="s">
        <v>3253</v>
      </c>
      <c r="J85" s="23" t="s">
        <v>3391</v>
      </c>
    </row>
    <row r="86" s="13" customFormat="1" ht="36" customHeight="1" spans="1:10">
      <c r="A86" s="24"/>
      <c r="B86" s="24"/>
      <c r="C86" s="22" t="s">
        <v>3243</v>
      </c>
      <c r="D86" s="22" t="s">
        <v>3255</v>
      </c>
      <c r="E86" s="23" t="s">
        <v>3392</v>
      </c>
      <c r="F86" s="22" t="s">
        <v>3258</v>
      </c>
      <c r="G86" s="23" t="s">
        <v>3249</v>
      </c>
      <c r="H86" s="22" t="s">
        <v>3241</v>
      </c>
      <c r="I86" s="22" t="s">
        <v>3253</v>
      </c>
      <c r="J86" s="23" t="s">
        <v>3393</v>
      </c>
    </row>
    <row r="87" s="13" customFormat="1" ht="36" customHeight="1" spans="1:10">
      <c r="A87" s="25"/>
      <c r="B87" s="25"/>
      <c r="C87" s="22" t="s">
        <v>3246</v>
      </c>
      <c r="D87" s="22" t="s">
        <v>3247</v>
      </c>
      <c r="E87" s="23" t="s">
        <v>3394</v>
      </c>
      <c r="F87" s="22" t="s">
        <v>3258</v>
      </c>
      <c r="G87" s="23" t="s">
        <v>3249</v>
      </c>
      <c r="H87" s="22" t="s">
        <v>3241</v>
      </c>
      <c r="I87" s="22" t="s">
        <v>3253</v>
      </c>
      <c r="J87" s="23" t="s">
        <v>3395</v>
      </c>
    </row>
    <row r="88" s="13" customFormat="1" ht="36" customHeight="1" spans="1:10">
      <c r="A88" s="21" t="s">
        <v>3396</v>
      </c>
      <c r="B88" s="21" t="s">
        <v>3397</v>
      </c>
      <c r="C88" s="22" t="s">
        <v>3236</v>
      </c>
      <c r="D88" s="22" t="s">
        <v>3237</v>
      </c>
      <c r="E88" s="23" t="s">
        <v>3398</v>
      </c>
      <c r="F88" s="22" t="s">
        <v>3239</v>
      </c>
      <c r="G88" s="23" t="s">
        <v>3240</v>
      </c>
      <c r="H88" s="22" t="s">
        <v>3241</v>
      </c>
      <c r="I88" s="22" t="s">
        <v>3253</v>
      </c>
      <c r="J88" s="23" t="s">
        <v>3399</v>
      </c>
    </row>
    <row r="89" s="13" customFormat="1" ht="36" customHeight="1" spans="1:10">
      <c r="A89" s="24"/>
      <c r="B89" s="24"/>
      <c r="C89" s="22" t="s">
        <v>3236</v>
      </c>
      <c r="D89" s="22" t="s">
        <v>3260</v>
      </c>
      <c r="E89" s="23" t="s">
        <v>3400</v>
      </c>
      <c r="F89" s="22" t="s">
        <v>3258</v>
      </c>
      <c r="G89" s="23" t="s">
        <v>3401</v>
      </c>
      <c r="H89" s="22" t="s">
        <v>3241</v>
      </c>
      <c r="I89" s="22" t="s">
        <v>3253</v>
      </c>
      <c r="J89" s="23" t="s">
        <v>3402</v>
      </c>
    </row>
    <row r="90" s="13" customFormat="1" ht="36" customHeight="1" spans="1:10">
      <c r="A90" s="24"/>
      <c r="B90" s="24"/>
      <c r="C90" s="22" t="s">
        <v>3236</v>
      </c>
      <c r="D90" s="22" t="s">
        <v>3262</v>
      </c>
      <c r="E90" s="23" t="s">
        <v>3403</v>
      </c>
      <c r="F90" s="22" t="s">
        <v>3239</v>
      </c>
      <c r="G90" s="23" t="s">
        <v>3240</v>
      </c>
      <c r="H90" s="22" t="s">
        <v>3241</v>
      </c>
      <c r="I90" s="22" t="s">
        <v>3253</v>
      </c>
      <c r="J90" s="23" t="s">
        <v>3404</v>
      </c>
    </row>
    <row r="91" s="13" customFormat="1" ht="36" customHeight="1" spans="1:10">
      <c r="A91" s="24"/>
      <c r="B91" s="24"/>
      <c r="C91" s="22" t="s">
        <v>3243</v>
      </c>
      <c r="D91" s="22" t="s">
        <v>3255</v>
      </c>
      <c r="E91" s="23" t="s">
        <v>3405</v>
      </c>
      <c r="F91" s="22" t="s">
        <v>3258</v>
      </c>
      <c r="G91" s="23" t="s">
        <v>3406</v>
      </c>
      <c r="H91" s="22" t="s">
        <v>3241</v>
      </c>
      <c r="I91" s="22" t="s">
        <v>3253</v>
      </c>
      <c r="J91" s="23" t="s">
        <v>3407</v>
      </c>
    </row>
    <row r="92" s="13" customFormat="1" ht="36" customHeight="1" spans="1:10">
      <c r="A92" s="24"/>
      <c r="B92" s="24"/>
      <c r="C92" s="22" t="s">
        <v>3243</v>
      </c>
      <c r="D92" s="22" t="s">
        <v>3268</v>
      </c>
      <c r="E92" s="23" t="s">
        <v>3408</v>
      </c>
      <c r="F92" s="22" t="s">
        <v>3258</v>
      </c>
      <c r="G92" s="23" t="s">
        <v>3249</v>
      </c>
      <c r="H92" s="22" t="s">
        <v>3241</v>
      </c>
      <c r="I92" s="22" t="s">
        <v>3253</v>
      </c>
      <c r="J92" s="23" t="s">
        <v>3409</v>
      </c>
    </row>
    <row r="93" s="13" customFormat="1" ht="36" customHeight="1" spans="1:10">
      <c r="A93" s="24"/>
      <c r="B93" s="24"/>
      <c r="C93" s="22" t="s">
        <v>3246</v>
      </c>
      <c r="D93" s="22" t="s">
        <v>3247</v>
      </c>
      <c r="E93" s="23" t="s">
        <v>3329</v>
      </c>
      <c r="F93" s="22" t="s">
        <v>3258</v>
      </c>
      <c r="G93" s="23" t="s">
        <v>3249</v>
      </c>
      <c r="H93" s="22" t="s">
        <v>3241</v>
      </c>
      <c r="I93" s="22" t="s">
        <v>3253</v>
      </c>
      <c r="J93" s="23" t="s">
        <v>3410</v>
      </c>
    </row>
    <row r="94" s="13" customFormat="1" ht="36" customHeight="1" spans="1:10">
      <c r="A94" s="24"/>
      <c r="B94" s="24"/>
      <c r="C94" s="22" t="s">
        <v>3246</v>
      </c>
      <c r="D94" s="22" t="s">
        <v>3247</v>
      </c>
      <c r="E94" s="23" t="s">
        <v>3319</v>
      </c>
      <c r="F94" s="22" t="s">
        <v>3258</v>
      </c>
      <c r="G94" s="23" t="s">
        <v>3249</v>
      </c>
      <c r="H94" s="22" t="s">
        <v>3241</v>
      </c>
      <c r="I94" s="22" t="s">
        <v>3253</v>
      </c>
      <c r="J94" s="23" t="s">
        <v>3411</v>
      </c>
    </row>
    <row r="95" s="13" customFormat="1" ht="36" customHeight="1" spans="1:10">
      <c r="A95" s="25"/>
      <c r="B95" s="25"/>
      <c r="C95" s="22" t="s">
        <v>3246</v>
      </c>
      <c r="D95" s="22" t="s">
        <v>3247</v>
      </c>
      <c r="E95" s="23" t="s">
        <v>3331</v>
      </c>
      <c r="F95" s="22" t="s">
        <v>3258</v>
      </c>
      <c r="G95" s="23" t="s">
        <v>3249</v>
      </c>
      <c r="H95" s="22" t="s">
        <v>3241</v>
      </c>
      <c r="I95" s="22" t="s">
        <v>3253</v>
      </c>
      <c r="J95" s="23" t="s">
        <v>3412</v>
      </c>
    </row>
    <row r="96" s="13" customFormat="1" ht="36" customHeight="1" spans="1:10">
      <c r="A96" s="21" t="s">
        <v>3413</v>
      </c>
      <c r="B96" s="21" t="s">
        <v>3414</v>
      </c>
      <c r="C96" s="22" t="s">
        <v>3236</v>
      </c>
      <c r="D96" s="22" t="s">
        <v>3237</v>
      </c>
      <c r="E96" s="23" t="s">
        <v>3415</v>
      </c>
      <c r="F96" s="22" t="s">
        <v>3258</v>
      </c>
      <c r="G96" s="23" t="s">
        <v>3416</v>
      </c>
      <c r="H96" s="22" t="s">
        <v>3283</v>
      </c>
      <c r="I96" s="22" t="s">
        <v>3253</v>
      </c>
      <c r="J96" s="23" t="s">
        <v>3417</v>
      </c>
    </row>
    <row r="97" s="13" customFormat="1" ht="36" customHeight="1" spans="1:10">
      <c r="A97" s="24"/>
      <c r="B97" s="24"/>
      <c r="C97" s="22" t="s">
        <v>3236</v>
      </c>
      <c r="D97" s="22" t="s">
        <v>3237</v>
      </c>
      <c r="E97" s="23" t="s">
        <v>3418</v>
      </c>
      <c r="F97" s="22" t="s">
        <v>3258</v>
      </c>
      <c r="G97" s="23" t="s">
        <v>3419</v>
      </c>
      <c r="H97" s="22" t="s">
        <v>3283</v>
      </c>
      <c r="I97" s="22" t="s">
        <v>3253</v>
      </c>
      <c r="J97" s="23" t="s">
        <v>3420</v>
      </c>
    </row>
    <row r="98" s="13" customFormat="1" ht="36" customHeight="1" spans="1:10">
      <c r="A98" s="24"/>
      <c r="B98" s="24"/>
      <c r="C98" s="22" t="s">
        <v>3236</v>
      </c>
      <c r="D98" s="22" t="s">
        <v>3260</v>
      </c>
      <c r="E98" s="23" t="s">
        <v>3260</v>
      </c>
      <c r="F98" s="22" t="s">
        <v>3239</v>
      </c>
      <c r="G98" s="23" t="s">
        <v>3240</v>
      </c>
      <c r="H98" s="22" t="s">
        <v>3241</v>
      </c>
      <c r="I98" s="22" t="s">
        <v>3253</v>
      </c>
      <c r="J98" s="23" t="s">
        <v>3421</v>
      </c>
    </row>
    <row r="99" s="13" customFormat="1" ht="36" customHeight="1" spans="1:10">
      <c r="A99" s="24"/>
      <c r="B99" s="24"/>
      <c r="C99" s="22" t="s">
        <v>3243</v>
      </c>
      <c r="D99" s="22" t="s">
        <v>3244</v>
      </c>
      <c r="E99" s="23" t="s">
        <v>3244</v>
      </c>
      <c r="F99" s="22" t="s">
        <v>3239</v>
      </c>
      <c r="G99" s="23" t="s">
        <v>3240</v>
      </c>
      <c r="H99" s="22" t="s">
        <v>3241</v>
      </c>
      <c r="I99" s="22" t="s">
        <v>3253</v>
      </c>
      <c r="J99" s="23" t="s">
        <v>3422</v>
      </c>
    </row>
    <row r="100" s="13" customFormat="1" ht="36" customHeight="1" spans="1:10">
      <c r="A100" s="24"/>
      <c r="B100" s="24"/>
      <c r="C100" s="22" t="s">
        <v>3243</v>
      </c>
      <c r="D100" s="22" t="s">
        <v>3255</v>
      </c>
      <c r="E100" s="23" t="s">
        <v>3255</v>
      </c>
      <c r="F100" s="22" t="s">
        <v>3239</v>
      </c>
      <c r="G100" s="23" t="s">
        <v>3240</v>
      </c>
      <c r="H100" s="22" t="s">
        <v>3241</v>
      </c>
      <c r="I100" s="22" t="s">
        <v>3253</v>
      </c>
      <c r="J100" s="23" t="s">
        <v>3423</v>
      </c>
    </row>
    <row r="101" s="13" customFormat="1" ht="36" customHeight="1" spans="1:10">
      <c r="A101" s="24"/>
      <c r="B101" s="24"/>
      <c r="C101" s="22" t="s">
        <v>3243</v>
      </c>
      <c r="D101" s="22" t="s">
        <v>3268</v>
      </c>
      <c r="E101" s="23" t="s">
        <v>3268</v>
      </c>
      <c r="F101" s="22" t="s">
        <v>3239</v>
      </c>
      <c r="G101" s="23" t="s">
        <v>3240</v>
      </c>
      <c r="H101" s="22" t="s">
        <v>3241</v>
      </c>
      <c r="I101" s="22" t="s">
        <v>3253</v>
      </c>
      <c r="J101" s="23" t="s">
        <v>3424</v>
      </c>
    </row>
    <row r="102" s="13" customFormat="1" ht="36" customHeight="1" spans="1:10">
      <c r="A102" s="25"/>
      <c r="B102" s="25"/>
      <c r="C102" s="22" t="s">
        <v>3246</v>
      </c>
      <c r="D102" s="22" t="s">
        <v>3247</v>
      </c>
      <c r="E102" s="23" t="s">
        <v>3247</v>
      </c>
      <c r="F102" s="22" t="s">
        <v>3258</v>
      </c>
      <c r="G102" s="23" t="s">
        <v>3249</v>
      </c>
      <c r="H102" s="22" t="s">
        <v>3241</v>
      </c>
      <c r="I102" s="22" t="s">
        <v>3253</v>
      </c>
      <c r="J102" s="23" t="s">
        <v>3425</v>
      </c>
    </row>
    <row r="103" s="13" customFormat="1" ht="36" customHeight="1" spans="1:10">
      <c r="A103" s="19" t="s">
        <v>3426</v>
      </c>
      <c r="B103" s="20"/>
      <c r="C103" s="20"/>
      <c r="D103" s="20"/>
      <c r="E103" s="20"/>
      <c r="F103" s="20"/>
      <c r="G103" s="20"/>
      <c r="H103" s="20"/>
      <c r="I103" s="20"/>
      <c r="J103" s="26"/>
    </row>
    <row r="104" s="13" customFormat="1" ht="36" customHeight="1" spans="1:10">
      <c r="A104" s="21" t="s">
        <v>3427</v>
      </c>
      <c r="B104" s="21" t="s">
        <v>3428</v>
      </c>
      <c r="C104" s="22" t="s">
        <v>3236</v>
      </c>
      <c r="D104" s="22" t="s">
        <v>3237</v>
      </c>
      <c r="E104" s="23" t="s">
        <v>3429</v>
      </c>
      <c r="F104" s="22" t="s">
        <v>3258</v>
      </c>
      <c r="G104" s="23" t="s">
        <v>3401</v>
      </c>
      <c r="H104" s="22" t="s">
        <v>3430</v>
      </c>
      <c r="I104" s="22" t="s">
        <v>3253</v>
      </c>
      <c r="J104" s="23" t="s">
        <v>3431</v>
      </c>
    </row>
    <row r="105" s="13" customFormat="1" ht="36" customHeight="1" spans="1:10">
      <c r="A105" s="24"/>
      <c r="B105" s="24"/>
      <c r="C105" s="22" t="s">
        <v>3236</v>
      </c>
      <c r="D105" s="22" t="s">
        <v>3237</v>
      </c>
      <c r="E105" s="23" t="s">
        <v>3432</v>
      </c>
      <c r="F105" s="22" t="s">
        <v>3277</v>
      </c>
      <c r="G105" s="23" t="s">
        <v>3433</v>
      </c>
      <c r="H105" s="22" t="s">
        <v>3434</v>
      </c>
      <c r="I105" s="22" t="s">
        <v>3253</v>
      </c>
      <c r="J105" s="23" t="s">
        <v>3435</v>
      </c>
    </row>
    <row r="106" s="13" customFormat="1" ht="36" customHeight="1" spans="1:10">
      <c r="A106" s="24"/>
      <c r="B106" s="24"/>
      <c r="C106" s="22" t="s">
        <v>3236</v>
      </c>
      <c r="D106" s="22" t="s">
        <v>3260</v>
      </c>
      <c r="E106" s="23" t="s">
        <v>3436</v>
      </c>
      <c r="F106" s="22" t="s">
        <v>3239</v>
      </c>
      <c r="G106" s="23" t="s">
        <v>3240</v>
      </c>
      <c r="H106" s="22" t="s">
        <v>3241</v>
      </c>
      <c r="I106" s="22" t="s">
        <v>3253</v>
      </c>
      <c r="J106" s="23" t="s">
        <v>3437</v>
      </c>
    </row>
    <row r="107" s="13" customFormat="1" ht="36" customHeight="1" spans="1:10">
      <c r="A107" s="24"/>
      <c r="B107" s="24"/>
      <c r="C107" s="22" t="s">
        <v>3236</v>
      </c>
      <c r="D107" s="22" t="s">
        <v>3260</v>
      </c>
      <c r="E107" s="23" t="s">
        <v>3438</v>
      </c>
      <c r="F107" s="22" t="s">
        <v>3258</v>
      </c>
      <c r="G107" s="23" t="s">
        <v>3314</v>
      </c>
      <c r="H107" s="22" t="s">
        <v>3241</v>
      </c>
      <c r="I107" s="22" t="s">
        <v>3253</v>
      </c>
      <c r="J107" s="23" t="s">
        <v>3439</v>
      </c>
    </row>
    <row r="108" s="13" customFormat="1" ht="36" customHeight="1" spans="1:10">
      <c r="A108" s="24"/>
      <c r="B108" s="24"/>
      <c r="C108" s="22" t="s">
        <v>3236</v>
      </c>
      <c r="D108" s="22" t="s">
        <v>3260</v>
      </c>
      <c r="E108" s="23" t="s">
        <v>3440</v>
      </c>
      <c r="F108" s="22" t="s">
        <v>3258</v>
      </c>
      <c r="G108" s="23" t="s">
        <v>3314</v>
      </c>
      <c r="H108" s="22" t="s">
        <v>3241</v>
      </c>
      <c r="I108" s="22" t="s">
        <v>3253</v>
      </c>
      <c r="J108" s="23" t="s">
        <v>3441</v>
      </c>
    </row>
    <row r="109" s="13" customFormat="1" ht="36" customHeight="1" spans="1:10">
      <c r="A109" s="24"/>
      <c r="B109" s="24"/>
      <c r="C109" s="22" t="s">
        <v>3236</v>
      </c>
      <c r="D109" s="22" t="s">
        <v>3262</v>
      </c>
      <c r="E109" s="23" t="s">
        <v>3300</v>
      </c>
      <c r="F109" s="22" t="s">
        <v>3239</v>
      </c>
      <c r="G109" s="23" t="s">
        <v>3285</v>
      </c>
      <c r="H109" s="22" t="s">
        <v>3302</v>
      </c>
      <c r="I109" s="22" t="s">
        <v>3253</v>
      </c>
      <c r="J109" s="23" t="s">
        <v>3442</v>
      </c>
    </row>
    <row r="110" s="13" customFormat="1" ht="36" customHeight="1" spans="1:10">
      <c r="A110" s="24"/>
      <c r="B110" s="24"/>
      <c r="C110" s="22" t="s">
        <v>3243</v>
      </c>
      <c r="D110" s="22" t="s">
        <v>3244</v>
      </c>
      <c r="E110" s="23" t="s">
        <v>3443</v>
      </c>
      <c r="F110" s="22" t="s">
        <v>3239</v>
      </c>
      <c r="G110" s="23" t="s">
        <v>3444</v>
      </c>
      <c r="H110" s="22" t="s">
        <v>3241</v>
      </c>
      <c r="I110" s="22" t="s">
        <v>3242</v>
      </c>
      <c r="J110" s="23" t="s">
        <v>3445</v>
      </c>
    </row>
    <row r="111" s="13" customFormat="1" ht="36" customHeight="1" spans="1:10">
      <c r="A111" s="24"/>
      <c r="B111" s="24"/>
      <c r="C111" s="22" t="s">
        <v>3243</v>
      </c>
      <c r="D111" s="22" t="s">
        <v>3255</v>
      </c>
      <c r="E111" s="23" t="s">
        <v>3446</v>
      </c>
      <c r="F111" s="22" t="s">
        <v>3239</v>
      </c>
      <c r="G111" s="23" t="s">
        <v>3444</v>
      </c>
      <c r="H111" s="22" t="s">
        <v>3241</v>
      </c>
      <c r="I111" s="22" t="s">
        <v>3242</v>
      </c>
      <c r="J111" s="23" t="s">
        <v>3447</v>
      </c>
    </row>
    <row r="112" s="13" customFormat="1" ht="36" customHeight="1" spans="1:10">
      <c r="A112" s="24"/>
      <c r="B112" s="24"/>
      <c r="C112" s="22" t="s">
        <v>3246</v>
      </c>
      <c r="D112" s="22" t="s">
        <v>3247</v>
      </c>
      <c r="E112" s="23" t="s">
        <v>3448</v>
      </c>
      <c r="F112" s="22" t="s">
        <v>3258</v>
      </c>
      <c r="G112" s="23" t="s">
        <v>3249</v>
      </c>
      <c r="H112" s="22" t="s">
        <v>3241</v>
      </c>
      <c r="I112" s="22" t="s">
        <v>3253</v>
      </c>
      <c r="J112" s="23" t="s">
        <v>3449</v>
      </c>
    </row>
    <row r="113" s="13" customFormat="1" ht="36" customHeight="1" spans="1:10">
      <c r="A113" s="24"/>
      <c r="B113" s="24"/>
      <c r="C113" s="22" t="s">
        <v>3246</v>
      </c>
      <c r="D113" s="22" t="s">
        <v>3247</v>
      </c>
      <c r="E113" s="23" t="s">
        <v>3450</v>
      </c>
      <c r="F113" s="22" t="s">
        <v>3258</v>
      </c>
      <c r="G113" s="23" t="s">
        <v>3249</v>
      </c>
      <c r="H113" s="22" t="s">
        <v>3241</v>
      </c>
      <c r="I113" s="22" t="s">
        <v>3253</v>
      </c>
      <c r="J113" s="23" t="s">
        <v>3451</v>
      </c>
    </row>
    <row r="114" s="13" customFormat="1" ht="36" customHeight="1" spans="1:10">
      <c r="A114" s="25"/>
      <c r="B114" s="25"/>
      <c r="C114" s="22" t="s">
        <v>3246</v>
      </c>
      <c r="D114" s="22" t="s">
        <v>3247</v>
      </c>
      <c r="E114" s="23" t="s">
        <v>3452</v>
      </c>
      <c r="F114" s="22" t="s">
        <v>3258</v>
      </c>
      <c r="G114" s="23" t="s">
        <v>3314</v>
      </c>
      <c r="H114" s="22" t="s">
        <v>3241</v>
      </c>
      <c r="I114" s="22" t="s">
        <v>3253</v>
      </c>
      <c r="J114" s="23" t="s">
        <v>3453</v>
      </c>
    </row>
    <row r="115" s="13" customFormat="1" ht="36" customHeight="1" spans="1:10">
      <c r="A115" s="21" t="s">
        <v>3454</v>
      </c>
      <c r="B115" s="21" t="s">
        <v>3455</v>
      </c>
      <c r="C115" s="22" t="s">
        <v>3236</v>
      </c>
      <c r="D115" s="22" t="s">
        <v>3237</v>
      </c>
      <c r="E115" s="23" t="s">
        <v>3456</v>
      </c>
      <c r="F115" s="22" t="s">
        <v>3258</v>
      </c>
      <c r="G115" s="23" t="s">
        <v>3457</v>
      </c>
      <c r="H115" s="22" t="s">
        <v>3430</v>
      </c>
      <c r="I115" s="22" t="s">
        <v>3253</v>
      </c>
      <c r="J115" s="23" t="s">
        <v>3458</v>
      </c>
    </row>
    <row r="116" s="13" customFormat="1" ht="36" customHeight="1" spans="1:10">
      <c r="A116" s="24"/>
      <c r="B116" s="24"/>
      <c r="C116" s="22" t="s">
        <v>3236</v>
      </c>
      <c r="D116" s="22" t="s">
        <v>3237</v>
      </c>
      <c r="E116" s="23" t="s">
        <v>3459</v>
      </c>
      <c r="F116" s="22" t="s">
        <v>3277</v>
      </c>
      <c r="G116" s="23" t="s">
        <v>3460</v>
      </c>
      <c r="H116" s="22" t="s">
        <v>3317</v>
      </c>
      <c r="I116" s="22" t="s">
        <v>3253</v>
      </c>
      <c r="J116" s="23" t="s">
        <v>3461</v>
      </c>
    </row>
    <row r="117" s="13" customFormat="1" ht="36" customHeight="1" spans="1:10">
      <c r="A117" s="24"/>
      <c r="B117" s="24"/>
      <c r="C117" s="22" t="s">
        <v>3236</v>
      </c>
      <c r="D117" s="22" t="s">
        <v>3262</v>
      </c>
      <c r="E117" s="23" t="s">
        <v>3300</v>
      </c>
      <c r="F117" s="22" t="s">
        <v>3239</v>
      </c>
      <c r="G117" s="23" t="s">
        <v>3285</v>
      </c>
      <c r="H117" s="22" t="s">
        <v>3302</v>
      </c>
      <c r="I117" s="22" t="s">
        <v>3253</v>
      </c>
      <c r="J117" s="23" t="s">
        <v>3442</v>
      </c>
    </row>
    <row r="118" s="13" customFormat="1" ht="36" customHeight="1" spans="1:10">
      <c r="A118" s="24"/>
      <c r="B118" s="24"/>
      <c r="C118" s="22" t="s">
        <v>3243</v>
      </c>
      <c r="D118" s="22" t="s">
        <v>3244</v>
      </c>
      <c r="E118" s="23" t="s">
        <v>3462</v>
      </c>
      <c r="F118" s="22" t="s">
        <v>3239</v>
      </c>
      <c r="G118" s="23" t="s">
        <v>3444</v>
      </c>
      <c r="H118" s="22" t="s">
        <v>3241</v>
      </c>
      <c r="I118" s="22" t="s">
        <v>3242</v>
      </c>
      <c r="J118" s="23" t="s">
        <v>3463</v>
      </c>
    </row>
    <row r="119" s="13" customFormat="1" ht="36" customHeight="1" spans="1:10">
      <c r="A119" s="24"/>
      <c r="B119" s="24"/>
      <c r="C119" s="22" t="s">
        <v>3243</v>
      </c>
      <c r="D119" s="22" t="s">
        <v>3255</v>
      </c>
      <c r="E119" s="23" t="s">
        <v>3446</v>
      </c>
      <c r="F119" s="22" t="s">
        <v>3239</v>
      </c>
      <c r="G119" s="23" t="s">
        <v>3444</v>
      </c>
      <c r="H119" s="22" t="s">
        <v>3241</v>
      </c>
      <c r="I119" s="22" t="s">
        <v>3242</v>
      </c>
      <c r="J119" s="23" t="s">
        <v>3447</v>
      </c>
    </row>
    <row r="120" s="13" customFormat="1" ht="36" customHeight="1" spans="1:10">
      <c r="A120" s="24"/>
      <c r="B120" s="24"/>
      <c r="C120" s="22" t="s">
        <v>3246</v>
      </c>
      <c r="D120" s="22" t="s">
        <v>3247</v>
      </c>
      <c r="E120" s="23" t="s">
        <v>3464</v>
      </c>
      <c r="F120" s="22" t="s">
        <v>3258</v>
      </c>
      <c r="G120" s="23" t="s">
        <v>3249</v>
      </c>
      <c r="H120" s="22" t="s">
        <v>3241</v>
      </c>
      <c r="I120" s="22" t="s">
        <v>3253</v>
      </c>
      <c r="J120" s="23" t="s">
        <v>3449</v>
      </c>
    </row>
    <row r="121" s="13" customFormat="1" ht="36" customHeight="1" spans="1:10">
      <c r="A121" s="24"/>
      <c r="B121" s="24"/>
      <c r="C121" s="22" t="s">
        <v>3246</v>
      </c>
      <c r="D121" s="22" t="s">
        <v>3247</v>
      </c>
      <c r="E121" s="23" t="s">
        <v>3465</v>
      </c>
      <c r="F121" s="22" t="s">
        <v>3258</v>
      </c>
      <c r="G121" s="23" t="s">
        <v>3249</v>
      </c>
      <c r="H121" s="22" t="s">
        <v>3241</v>
      </c>
      <c r="I121" s="22" t="s">
        <v>3253</v>
      </c>
      <c r="J121" s="23" t="s">
        <v>3451</v>
      </c>
    </row>
    <row r="122" s="13" customFormat="1" ht="36" customHeight="1" spans="1:10">
      <c r="A122" s="25"/>
      <c r="B122" s="25"/>
      <c r="C122" s="22" t="s">
        <v>3246</v>
      </c>
      <c r="D122" s="22" t="s">
        <v>3247</v>
      </c>
      <c r="E122" s="23" t="s">
        <v>3466</v>
      </c>
      <c r="F122" s="22" t="s">
        <v>3258</v>
      </c>
      <c r="G122" s="23" t="s">
        <v>3314</v>
      </c>
      <c r="H122" s="22" t="s">
        <v>3241</v>
      </c>
      <c r="I122" s="22" t="s">
        <v>3253</v>
      </c>
      <c r="J122" s="23" t="s">
        <v>3453</v>
      </c>
    </row>
    <row r="123" s="13" customFormat="1" ht="36" customHeight="1" spans="1:10">
      <c r="A123" s="19" t="s">
        <v>3467</v>
      </c>
      <c r="B123" s="20"/>
      <c r="C123" s="20"/>
      <c r="D123" s="20"/>
      <c r="E123" s="20"/>
      <c r="F123" s="20"/>
      <c r="G123" s="20"/>
      <c r="H123" s="20"/>
      <c r="I123" s="20"/>
      <c r="J123" s="26"/>
    </row>
    <row r="124" s="13" customFormat="1" ht="36" customHeight="1" spans="1:10">
      <c r="A124" s="21" t="s">
        <v>3468</v>
      </c>
      <c r="B124" s="21" t="s">
        <v>3469</v>
      </c>
      <c r="C124" s="22" t="s">
        <v>3236</v>
      </c>
      <c r="D124" s="22" t="s">
        <v>3237</v>
      </c>
      <c r="E124" s="23" t="s">
        <v>3470</v>
      </c>
      <c r="F124" s="22" t="s">
        <v>3239</v>
      </c>
      <c r="G124" s="23" t="s">
        <v>3471</v>
      </c>
      <c r="H124" s="22" t="s">
        <v>3283</v>
      </c>
      <c r="I124" s="22" t="s">
        <v>3253</v>
      </c>
      <c r="J124" s="23" t="s">
        <v>3472</v>
      </c>
    </row>
    <row r="125" s="13" customFormat="1" ht="36" customHeight="1" spans="1:10">
      <c r="A125" s="24"/>
      <c r="B125" s="24"/>
      <c r="C125" s="22" t="s">
        <v>3236</v>
      </c>
      <c r="D125" s="22" t="s">
        <v>3237</v>
      </c>
      <c r="E125" s="23" t="s">
        <v>3473</v>
      </c>
      <c r="F125" s="22" t="s">
        <v>3277</v>
      </c>
      <c r="G125" s="23" t="s">
        <v>3474</v>
      </c>
      <c r="H125" s="22" t="s">
        <v>3475</v>
      </c>
      <c r="I125" s="22" t="s">
        <v>3253</v>
      </c>
      <c r="J125" s="23" t="s">
        <v>3476</v>
      </c>
    </row>
    <row r="126" s="13" customFormat="1" ht="36" customHeight="1" spans="1:10">
      <c r="A126" s="24"/>
      <c r="B126" s="24"/>
      <c r="C126" s="22" t="s">
        <v>3236</v>
      </c>
      <c r="D126" s="22" t="s">
        <v>3237</v>
      </c>
      <c r="E126" s="23" t="s">
        <v>3477</v>
      </c>
      <c r="F126" s="22" t="s">
        <v>3239</v>
      </c>
      <c r="G126" s="23" t="s">
        <v>3478</v>
      </c>
      <c r="H126" s="22" t="s">
        <v>3475</v>
      </c>
      <c r="I126" s="22" t="s">
        <v>3253</v>
      </c>
      <c r="J126" s="23" t="s">
        <v>3479</v>
      </c>
    </row>
    <row r="127" s="13" customFormat="1" ht="36" customHeight="1" spans="1:10">
      <c r="A127" s="24"/>
      <c r="B127" s="24"/>
      <c r="C127" s="22" t="s">
        <v>3236</v>
      </c>
      <c r="D127" s="22" t="s">
        <v>3237</v>
      </c>
      <c r="E127" s="23" t="s">
        <v>3480</v>
      </c>
      <c r="F127" s="22" t="s">
        <v>3277</v>
      </c>
      <c r="G127" s="23" t="s">
        <v>3481</v>
      </c>
      <c r="H127" s="22" t="s">
        <v>3482</v>
      </c>
      <c r="I127" s="22" t="s">
        <v>3253</v>
      </c>
      <c r="J127" s="23" t="s">
        <v>3483</v>
      </c>
    </row>
    <row r="128" s="13" customFormat="1" ht="36" customHeight="1" spans="1:10">
      <c r="A128" s="24"/>
      <c r="B128" s="24"/>
      <c r="C128" s="22" t="s">
        <v>3236</v>
      </c>
      <c r="D128" s="22" t="s">
        <v>3237</v>
      </c>
      <c r="E128" s="23" t="s">
        <v>3484</v>
      </c>
      <c r="F128" s="22" t="s">
        <v>3277</v>
      </c>
      <c r="G128" s="23" t="s">
        <v>3485</v>
      </c>
      <c r="H128" s="22" t="s">
        <v>3482</v>
      </c>
      <c r="I128" s="22" t="s">
        <v>3253</v>
      </c>
      <c r="J128" s="23" t="s">
        <v>3486</v>
      </c>
    </row>
    <row r="129" s="13" customFormat="1" ht="36" customHeight="1" spans="1:10">
      <c r="A129" s="24"/>
      <c r="B129" s="24"/>
      <c r="C129" s="22" t="s">
        <v>3236</v>
      </c>
      <c r="D129" s="22" t="s">
        <v>3237</v>
      </c>
      <c r="E129" s="23" t="s">
        <v>3487</v>
      </c>
      <c r="F129" s="22" t="s">
        <v>3277</v>
      </c>
      <c r="G129" s="23" t="s">
        <v>3488</v>
      </c>
      <c r="H129" s="22" t="s">
        <v>3482</v>
      </c>
      <c r="I129" s="22" t="s">
        <v>3253</v>
      </c>
      <c r="J129" s="23" t="s">
        <v>3489</v>
      </c>
    </row>
    <row r="130" s="13" customFormat="1" ht="36" customHeight="1" spans="1:10">
      <c r="A130" s="24"/>
      <c r="B130" s="24"/>
      <c r="C130" s="22" t="s">
        <v>3236</v>
      </c>
      <c r="D130" s="22" t="s">
        <v>3260</v>
      </c>
      <c r="E130" s="23" t="s">
        <v>3490</v>
      </c>
      <c r="F130" s="22" t="s">
        <v>3258</v>
      </c>
      <c r="G130" s="23" t="s">
        <v>3282</v>
      </c>
      <c r="H130" s="22" t="s">
        <v>3241</v>
      </c>
      <c r="I130" s="22" t="s">
        <v>3253</v>
      </c>
      <c r="J130" s="23" t="s">
        <v>3491</v>
      </c>
    </row>
    <row r="131" s="13" customFormat="1" ht="36" customHeight="1" spans="1:10">
      <c r="A131" s="24"/>
      <c r="B131" s="24"/>
      <c r="C131" s="22" t="s">
        <v>3236</v>
      </c>
      <c r="D131" s="22" t="s">
        <v>3260</v>
      </c>
      <c r="E131" s="23" t="s">
        <v>3492</v>
      </c>
      <c r="F131" s="22" t="s">
        <v>3239</v>
      </c>
      <c r="G131" s="23" t="s">
        <v>3240</v>
      </c>
      <c r="H131" s="22" t="s">
        <v>3241</v>
      </c>
      <c r="I131" s="22" t="s">
        <v>3253</v>
      </c>
      <c r="J131" s="23" t="s">
        <v>3493</v>
      </c>
    </row>
    <row r="132" s="13" customFormat="1" ht="36" customHeight="1" spans="1:10">
      <c r="A132" s="24"/>
      <c r="B132" s="24"/>
      <c r="C132" s="22" t="s">
        <v>3236</v>
      </c>
      <c r="D132" s="22" t="s">
        <v>3262</v>
      </c>
      <c r="E132" s="23" t="s">
        <v>3494</v>
      </c>
      <c r="F132" s="22" t="s">
        <v>3239</v>
      </c>
      <c r="G132" s="23" t="s">
        <v>3240</v>
      </c>
      <c r="H132" s="22" t="s">
        <v>3241</v>
      </c>
      <c r="I132" s="22" t="s">
        <v>3242</v>
      </c>
      <c r="J132" s="23" t="s">
        <v>3495</v>
      </c>
    </row>
    <row r="133" s="13" customFormat="1" ht="36" customHeight="1" spans="1:10">
      <c r="A133" s="24"/>
      <c r="B133" s="24"/>
      <c r="C133" s="22" t="s">
        <v>3243</v>
      </c>
      <c r="D133" s="22" t="s">
        <v>3255</v>
      </c>
      <c r="E133" s="23" t="s">
        <v>3496</v>
      </c>
      <c r="F133" s="22" t="s">
        <v>3239</v>
      </c>
      <c r="G133" s="23" t="s">
        <v>3240</v>
      </c>
      <c r="H133" s="22" t="s">
        <v>3241</v>
      </c>
      <c r="I133" s="22" t="s">
        <v>3242</v>
      </c>
      <c r="J133" s="23" t="s">
        <v>3496</v>
      </c>
    </row>
    <row r="134" s="13" customFormat="1" ht="36" customHeight="1" spans="1:10">
      <c r="A134" s="24"/>
      <c r="B134" s="24"/>
      <c r="C134" s="22" t="s">
        <v>3243</v>
      </c>
      <c r="D134" s="22" t="s">
        <v>3268</v>
      </c>
      <c r="E134" s="23" t="s">
        <v>3497</v>
      </c>
      <c r="F134" s="22" t="s">
        <v>3258</v>
      </c>
      <c r="G134" s="23" t="s">
        <v>3278</v>
      </c>
      <c r="H134" s="22" t="s">
        <v>3241</v>
      </c>
      <c r="I134" s="22" t="s">
        <v>3242</v>
      </c>
      <c r="J134" s="23" t="s">
        <v>3498</v>
      </c>
    </row>
    <row r="135" s="13" customFormat="1" ht="36" customHeight="1" spans="1:10">
      <c r="A135" s="25"/>
      <c r="B135" s="25"/>
      <c r="C135" s="22" t="s">
        <v>3246</v>
      </c>
      <c r="D135" s="22" t="s">
        <v>3247</v>
      </c>
      <c r="E135" s="23" t="s">
        <v>3257</v>
      </c>
      <c r="F135" s="22" t="s">
        <v>3258</v>
      </c>
      <c r="G135" s="23" t="s">
        <v>3282</v>
      </c>
      <c r="H135" s="22" t="s">
        <v>3241</v>
      </c>
      <c r="I135" s="22" t="s">
        <v>3253</v>
      </c>
      <c r="J135" s="23" t="s">
        <v>3499</v>
      </c>
    </row>
    <row r="136" s="13" customFormat="1" ht="36" customHeight="1" spans="1:10">
      <c r="A136" s="19" t="s">
        <v>3500</v>
      </c>
      <c r="B136" s="20"/>
      <c r="C136" s="20"/>
      <c r="D136" s="20"/>
      <c r="E136" s="20"/>
      <c r="F136" s="20"/>
      <c r="G136" s="20"/>
      <c r="H136" s="20"/>
      <c r="I136" s="20"/>
      <c r="J136" s="26"/>
    </row>
    <row r="137" s="13" customFormat="1" ht="36" customHeight="1" spans="1:10">
      <c r="A137" s="21" t="s">
        <v>3501</v>
      </c>
      <c r="B137" s="21" t="s">
        <v>3502</v>
      </c>
      <c r="C137" s="22" t="s">
        <v>3236</v>
      </c>
      <c r="D137" s="22" t="s">
        <v>3237</v>
      </c>
      <c r="E137" s="23" t="s">
        <v>3503</v>
      </c>
      <c r="F137" s="22" t="s">
        <v>3258</v>
      </c>
      <c r="G137" s="23" t="s">
        <v>3314</v>
      </c>
      <c r="H137" s="22" t="s">
        <v>3241</v>
      </c>
      <c r="I137" s="22" t="s">
        <v>3253</v>
      </c>
      <c r="J137" s="23" t="s">
        <v>3504</v>
      </c>
    </row>
    <row r="138" s="13" customFormat="1" ht="36" customHeight="1" spans="1:10">
      <c r="A138" s="24"/>
      <c r="B138" s="24"/>
      <c r="C138" s="22" t="s">
        <v>3236</v>
      </c>
      <c r="D138" s="22" t="s">
        <v>3260</v>
      </c>
      <c r="E138" s="23" t="s">
        <v>3505</v>
      </c>
      <c r="F138" s="22" t="s">
        <v>3258</v>
      </c>
      <c r="G138" s="23" t="s">
        <v>3314</v>
      </c>
      <c r="H138" s="22" t="s">
        <v>3241</v>
      </c>
      <c r="I138" s="22" t="s">
        <v>3253</v>
      </c>
      <c r="J138" s="23" t="s">
        <v>3506</v>
      </c>
    </row>
    <row r="139" s="13" customFormat="1" ht="36" customHeight="1" spans="1:10">
      <c r="A139" s="24"/>
      <c r="B139" s="24"/>
      <c r="C139" s="22" t="s">
        <v>3236</v>
      </c>
      <c r="D139" s="22" t="s">
        <v>3262</v>
      </c>
      <c r="E139" s="23" t="s">
        <v>3507</v>
      </c>
      <c r="F139" s="22" t="s">
        <v>3239</v>
      </c>
      <c r="G139" s="23" t="s">
        <v>3285</v>
      </c>
      <c r="H139" s="22" t="s">
        <v>3302</v>
      </c>
      <c r="I139" s="22" t="s">
        <v>3253</v>
      </c>
      <c r="J139" s="23" t="s">
        <v>3508</v>
      </c>
    </row>
    <row r="140" s="13" customFormat="1" ht="36" customHeight="1" spans="1:10">
      <c r="A140" s="24"/>
      <c r="B140" s="24"/>
      <c r="C140" s="22" t="s">
        <v>3243</v>
      </c>
      <c r="D140" s="22" t="s">
        <v>3244</v>
      </c>
      <c r="E140" s="23" t="s">
        <v>3509</v>
      </c>
      <c r="F140" s="22" t="s">
        <v>3258</v>
      </c>
      <c r="G140" s="23" t="s">
        <v>3314</v>
      </c>
      <c r="H140" s="22" t="s">
        <v>3241</v>
      </c>
      <c r="I140" s="22" t="s">
        <v>3253</v>
      </c>
      <c r="J140" s="23" t="s">
        <v>3510</v>
      </c>
    </row>
    <row r="141" s="13" customFormat="1" ht="36" customHeight="1" spans="1:10">
      <c r="A141" s="24"/>
      <c r="B141" s="24"/>
      <c r="C141" s="22" t="s">
        <v>3243</v>
      </c>
      <c r="D141" s="22" t="s">
        <v>3255</v>
      </c>
      <c r="E141" s="23" t="s">
        <v>3511</v>
      </c>
      <c r="F141" s="22" t="s">
        <v>3258</v>
      </c>
      <c r="G141" s="23" t="s">
        <v>3314</v>
      </c>
      <c r="H141" s="22" t="s">
        <v>3241</v>
      </c>
      <c r="I141" s="22" t="s">
        <v>3253</v>
      </c>
      <c r="J141" s="23" t="s">
        <v>3512</v>
      </c>
    </row>
    <row r="142" s="13" customFormat="1" ht="36" customHeight="1" spans="1:10">
      <c r="A142" s="25"/>
      <c r="B142" s="25"/>
      <c r="C142" s="22" t="s">
        <v>3246</v>
      </c>
      <c r="D142" s="22" t="s">
        <v>3247</v>
      </c>
      <c r="E142" s="23" t="s">
        <v>3513</v>
      </c>
      <c r="F142" s="22" t="s">
        <v>3258</v>
      </c>
      <c r="G142" s="23" t="s">
        <v>3314</v>
      </c>
      <c r="H142" s="22" t="s">
        <v>3241</v>
      </c>
      <c r="I142" s="22" t="s">
        <v>3253</v>
      </c>
      <c r="J142" s="23" t="s">
        <v>3514</v>
      </c>
    </row>
    <row r="143" s="13" customFormat="1" ht="36" customHeight="1" spans="1:10">
      <c r="A143" s="21" t="s">
        <v>3515</v>
      </c>
      <c r="B143" s="21" t="s">
        <v>3516</v>
      </c>
      <c r="C143" s="22" t="s">
        <v>3236</v>
      </c>
      <c r="D143" s="22" t="s">
        <v>3237</v>
      </c>
      <c r="E143" s="23" t="s">
        <v>3503</v>
      </c>
      <c r="F143" s="22" t="s">
        <v>3239</v>
      </c>
      <c r="G143" s="23" t="s">
        <v>3240</v>
      </c>
      <c r="H143" s="22" t="s">
        <v>3241</v>
      </c>
      <c r="I143" s="22" t="s">
        <v>3253</v>
      </c>
      <c r="J143" s="23" t="s">
        <v>3504</v>
      </c>
    </row>
    <row r="144" s="13" customFormat="1" ht="36" customHeight="1" spans="1:10">
      <c r="A144" s="24"/>
      <c r="B144" s="24"/>
      <c r="C144" s="22" t="s">
        <v>3236</v>
      </c>
      <c r="D144" s="22" t="s">
        <v>3260</v>
      </c>
      <c r="E144" s="23" t="s">
        <v>3505</v>
      </c>
      <c r="F144" s="22" t="s">
        <v>3239</v>
      </c>
      <c r="G144" s="23" t="s">
        <v>3240</v>
      </c>
      <c r="H144" s="22" t="s">
        <v>3241</v>
      </c>
      <c r="I144" s="22" t="s">
        <v>3253</v>
      </c>
      <c r="J144" s="23" t="s">
        <v>3506</v>
      </c>
    </row>
    <row r="145" s="13" customFormat="1" ht="36" customHeight="1" spans="1:10">
      <c r="A145" s="24"/>
      <c r="B145" s="24"/>
      <c r="C145" s="22" t="s">
        <v>3236</v>
      </c>
      <c r="D145" s="22" t="s">
        <v>3262</v>
      </c>
      <c r="E145" s="23" t="s">
        <v>3507</v>
      </c>
      <c r="F145" s="22" t="s">
        <v>3239</v>
      </c>
      <c r="G145" s="23" t="s">
        <v>3285</v>
      </c>
      <c r="H145" s="22" t="s">
        <v>3302</v>
      </c>
      <c r="I145" s="22" t="s">
        <v>3253</v>
      </c>
      <c r="J145" s="23" t="s">
        <v>3508</v>
      </c>
    </row>
    <row r="146" s="13" customFormat="1" ht="36" customHeight="1" spans="1:10">
      <c r="A146" s="24"/>
      <c r="B146" s="24"/>
      <c r="C146" s="22" t="s">
        <v>3243</v>
      </c>
      <c r="D146" s="22" t="s">
        <v>3244</v>
      </c>
      <c r="E146" s="23" t="s">
        <v>3517</v>
      </c>
      <c r="F146" s="22" t="s">
        <v>3239</v>
      </c>
      <c r="G146" s="23" t="s">
        <v>3240</v>
      </c>
      <c r="H146" s="22" t="s">
        <v>3241</v>
      </c>
      <c r="I146" s="22" t="s">
        <v>3253</v>
      </c>
      <c r="J146" s="23" t="s">
        <v>3510</v>
      </c>
    </row>
    <row r="147" s="13" customFormat="1" ht="36" customHeight="1" spans="1:10">
      <c r="A147" s="24"/>
      <c r="B147" s="24"/>
      <c r="C147" s="22" t="s">
        <v>3243</v>
      </c>
      <c r="D147" s="22" t="s">
        <v>3255</v>
      </c>
      <c r="E147" s="23" t="s">
        <v>3511</v>
      </c>
      <c r="F147" s="22" t="s">
        <v>3258</v>
      </c>
      <c r="G147" s="23" t="s">
        <v>3249</v>
      </c>
      <c r="H147" s="22" t="s">
        <v>3241</v>
      </c>
      <c r="I147" s="22" t="s">
        <v>3253</v>
      </c>
      <c r="J147" s="23" t="s">
        <v>3512</v>
      </c>
    </row>
    <row r="148" s="13" customFormat="1" ht="36" customHeight="1" spans="1:10">
      <c r="A148" s="24"/>
      <c r="B148" s="24"/>
      <c r="C148" s="22" t="s">
        <v>3246</v>
      </c>
      <c r="D148" s="22" t="s">
        <v>3247</v>
      </c>
      <c r="E148" s="23" t="s">
        <v>3513</v>
      </c>
      <c r="F148" s="22" t="s">
        <v>3258</v>
      </c>
      <c r="G148" s="23" t="s">
        <v>3249</v>
      </c>
      <c r="H148" s="22" t="s">
        <v>3241</v>
      </c>
      <c r="I148" s="22" t="s">
        <v>3253</v>
      </c>
      <c r="J148" s="23" t="s">
        <v>3514</v>
      </c>
    </row>
    <row r="149" s="13" customFormat="1" ht="36" customHeight="1" spans="1:10">
      <c r="A149" s="24"/>
      <c r="B149" s="24"/>
      <c r="C149" s="22" t="s">
        <v>3246</v>
      </c>
      <c r="D149" s="22" t="s">
        <v>3247</v>
      </c>
      <c r="E149" s="23" t="s">
        <v>3329</v>
      </c>
      <c r="F149" s="22" t="s">
        <v>3258</v>
      </c>
      <c r="G149" s="23" t="s">
        <v>3249</v>
      </c>
      <c r="H149" s="22" t="s">
        <v>3241</v>
      </c>
      <c r="I149" s="22" t="s">
        <v>3253</v>
      </c>
      <c r="J149" s="23" t="s">
        <v>3518</v>
      </c>
    </row>
    <row r="150" s="13" customFormat="1" ht="36" customHeight="1" spans="1:10">
      <c r="A150" s="25"/>
      <c r="B150" s="25"/>
      <c r="C150" s="22" t="s">
        <v>3246</v>
      </c>
      <c r="D150" s="22" t="s">
        <v>3247</v>
      </c>
      <c r="E150" s="23" t="s">
        <v>3319</v>
      </c>
      <c r="F150" s="22" t="s">
        <v>3258</v>
      </c>
      <c r="G150" s="23" t="s">
        <v>3249</v>
      </c>
      <c r="H150" s="22" t="s">
        <v>3241</v>
      </c>
      <c r="I150" s="22" t="s">
        <v>3253</v>
      </c>
      <c r="J150" s="23" t="s">
        <v>3519</v>
      </c>
    </row>
    <row r="151" s="13" customFormat="1" ht="36" customHeight="1" spans="1:10">
      <c r="A151" s="19" t="s">
        <v>3520</v>
      </c>
      <c r="B151" s="20"/>
      <c r="C151" s="20"/>
      <c r="D151" s="20"/>
      <c r="E151" s="20"/>
      <c r="F151" s="20"/>
      <c r="G151" s="20"/>
      <c r="H151" s="20"/>
      <c r="I151" s="20"/>
      <c r="J151" s="26"/>
    </row>
    <row r="152" s="13" customFormat="1" ht="36" customHeight="1" spans="1:10">
      <c r="A152" s="21" t="s">
        <v>3521</v>
      </c>
      <c r="B152" s="21" t="s">
        <v>3522</v>
      </c>
      <c r="C152" s="22" t="s">
        <v>3236</v>
      </c>
      <c r="D152" s="22" t="s">
        <v>3237</v>
      </c>
      <c r="E152" s="23" t="s">
        <v>3523</v>
      </c>
      <c r="F152" s="22" t="s">
        <v>3258</v>
      </c>
      <c r="G152" s="23" t="s">
        <v>3524</v>
      </c>
      <c r="H152" s="22" t="s">
        <v>3525</v>
      </c>
      <c r="I152" s="22" t="s">
        <v>3253</v>
      </c>
      <c r="J152" s="23" t="s">
        <v>3526</v>
      </c>
    </row>
    <row r="153" s="13" customFormat="1" ht="36" customHeight="1" spans="1:10">
      <c r="A153" s="24"/>
      <c r="B153" s="24"/>
      <c r="C153" s="22" t="s">
        <v>3236</v>
      </c>
      <c r="D153" s="22" t="s">
        <v>3260</v>
      </c>
      <c r="E153" s="23" t="s">
        <v>3527</v>
      </c>
      <c r="F153" s="22" t="s">
        <v>3277</v>
      </c>
      <c r="G153" s="23" t="s">
        <v>3528</v>
      </c>
      <c r="H153" s="22" t="s">
        <v>3241</v>
      </c>
      <c r="I153" s="22" t="s">
        <v>3253</v>
      </c>
      <c r="J153" s="23" t="s">
        <v>3529</v>
      </c>
    </row>
    <row r="154" s="13" customFormat="1" ht="36" customHeight="1" spans="1:10">
      <c r="A154" s="24"/>
      <c r="B154" s="24"/>
      <c r="C154" s="22" t="s">
        <v>3236</v>
      </c>
      <c r="D154" s="22" t="s">
        <v>3262</v>
      </c>
      <c r="E154" s="23" t="s">
        <v>3530</v>
      </c>
      <c r="F154" s="22" t="s">
        <v>3239</v>
      </c>
      <c r="G154" s="23" t="s">
        <v>3531</v>
      </c>
      <c r="H154" s="22" t="s">
        <v>3279</v>
      </c>
      <c r="I154" s="22" t="s">
        <v>3242</v>
      </c>
      <c r="J154" s="23" t="s">
        <v>3532</v>
      </c>
    </row>
    <row r="155" s="13" customFormat="1" ht="36" customHeight="1" spans="1:10">
      <c r="A155" s="24"/>
      <c r="B155" s="24"/>
      <c r="C155" s="22" t="s">
        <v>3243</v>
      </c>
      <c r="D155" s="22" t="s">
        <v>3244</v>
      </c>
      <c r="E155" s="23" t="s">
        <v>3533</v>
      </c>
      <c r="F155" s="22" t="s">
        <v>3239</v>
      </c>
      <c r="G155" s="23" t="s">
        <v>3534</v>
      </c>
      <c r="H155" s="22" t="s">
        <v>3317</v>
      </c>
      <c r="I155" s="22" t="s">
        <v>3242</v>
      </c>
      <c r="J155" s="23" t="s">
        <v>3535</v>
      </c>
    </row>
    <row r="156" s="13" customFormat="1" ht="36" customHeight="1" spans="1:10">
      <c r="A156" s="24"/>
      <c r="B156" s="24"/>
      <c r="C156" s="22" t="s">
        <v>3243</v>
      </c>
      <c r="D156" s="22" t="s">
        <v>3255</v>
      </c>
      <c r="E156" s="23" t="s">
        <v>3536</v>
      </c>
      <c r="F156" s="22" t="s">
        <v>3239</v>
      </c>
      <c r="G156" s="23" t="s">
        <v>3537</v>
      </c>
      <c r="H156" s="22" t="s">
        <v>3283</v>
      </c>
      <c r="I156" s="22" t="s">
        <v>3242</v>
      </c>
      <c r="J156" s="23" t="s">
        <v>3538</v>
      </c>
    </row>
    <row r="157" s="13" customFormat="1" ht="36" customHeight="1" spans="1:10">
      <c r="A157" s="25"/>
      <c r="B157" s="25"/>
      <c r="C157" s="22" t="s">
        <v>3246</v>
      </c>
      <c r="D157" s="22" t="s">
        <v>3247</v>
      </c>
      <c r="E157" s="23" t="s">
        <v>3539</v>
      </c>
      <c r="F157" s="22" t="s">
        <v>3258</v>
      </c>
      <c r="G157" s="23" t="s">
        <v>3249</v>
      </c>
      <c r="H157" s="22" t="s">
        <v>3241</v>
      </c>
      <c r="I157" s="22" t="s">
        <v>3253</v>
      </c>
      <c r="J157" s="23" t="s">
        <v>3540</v>
      </c>
    </row>
    <row r="158" s="13" customFormat="1" ht="36" customHeight="1" spans="1:10">
      <c r="A158" s="19" t="s">
        <v>3541</v>
      </c>
      <c r="B158" s="20"/>
      <c r="C158" s="20"/>
      <c r="D158" s="20"/>
      <c r="E158" s="20"/>
      <c r="F158" s="20"/>
      <c r="G158" s="20"/>
      <c r="H158" s="20"/>
      <c r="I158" s="20"/>
      <c r="J158" s="26"/>
    </row>
    <row r="159" s="13" customFormat="1" ht="36" customHeight="1" spans="1:10">
      <c r="A159" s="21" t="s">
        <v>3542</v>
      </c>
      <c r="B159" s="21" t="s">
        <v>3543</v>
      </c>
      <c r="C159" s="22" t="s">
        <v>3236</v>
      </c>
      <c r="D159" s="22" t="s">
        <v>3237</v>
      </c>
      <c r="E159" s="23" t="s">
        <v>3544</v>
      </c>
      <c r="F159" s="22" t="s">
        <v>3258</v>
      </c>
      <c r="G159" s="23" t="s">
        <v>3545</v>
      </c>
      <c r="H159" s="22" t="s">
        <v>3546</v>
      </c>
      <c r="I159" s="22" t="s">
        <v>3253</v>
      </c>
      <c r="J159" s="23" t="s">
        <v>3547</v>
      </c>
    </row>
    <row r="160" s="13" customFormat="1" ht="36" customHeight="1" spans="1:10">
      <c r="A160" s="24"/>
      <c r="B160" s="24"/>
      <c r="C160" s="22" t="s">
        <v>3236</v>
      </c>
      <c r="D160" s="22" t="s">
        <v>3237</v>
      </c>
      <c r="E160" s="23" t="s">
        <v>3548</v>
      </c>
      <c r="F160" s="22" t="s">
        <v>3258</v>
      </c>
      <c r="G160" s="23" t="s">
        <v>3549</v>
      </c>
      <c r="H160" s="22" t="s">
        <v>3546</v>
      </c>
      <c r="I160" s="22" t="s">
        <v>3253</v>
      </c>
      <c r="J160" s="23" t="s">
        <v>3550</v>
      </c>
    </row>
    <row r="161" s="13" customFormat="1" ht="36" customHeight="1" spans="1:10">
      <c r="A161" s="24"/>
      <c r="B161" s="24"/>
      <c r="C161" s="22" t="s">
        <v>3236</v>
      </c>
      <c r="D161" s="22" t="s">
        <v>3237</v>
      </c>
      <c r="E161" s="23" t="s">
        <v>3551</v>
      </c>
      <c r="F161" s="22" t="s">
        <v>3258</v>
      </c>
      <c r="G161" s="23" t="s">
        <v>3552</v>
      </c>
      <c r="H161" s="22" t="s">
        <v>3546</v>
      </c>
      <c r="I161" s="22" t="s">
        <v>3253</v>
      </c>
      <c r="J161" s="23" t="s">
        <v>3553</v>
      </c>
    </row>
    <row r="162" s="13" customFormat="1" ht="36" customHeight="1" spans="1:10">
      <c r="A162" s="24"/>
      <c r="B162" s="24"/>
      <c r="C162" s="22" t="s">
        <v>3236</v>
      </c>
      <c r="D162" s="22" t="s">
        <v>3260</v>
      </c>
      <c r="E162" s="23" t="s">
        <v>3554</v>
      </c>
      <c r="F162" s="22" t="s">
        <v>3239</v>
      </c>
      <c r="G162" s="23" t="s">
        <v>3240</v>
      </c>
      <c r="H162" s="22" t="s">
        <v>3241</v>
      </c>
      <c r="I162" s="22" t="s">
        <v>3253</v>
      </c>
      <c r="J162" s="23" t="s">
        <v>3555</v>
      </c>
    </row>
    <row r="163" s="13" customFormat="1" ht="36" customHeight="1" spans="1:10">
      <c r="A163" s="24"/>
      <c r="B163" s="24"/>
      <c r="C163" s="22" t="s">
        <v>3236</v>
      </c>
      <c r="D163" s="22" t="s">
        <v>3260</v>
      </c>
      <c r="E163" s="23" t="s">
        <v>3556</v>
      </c>
      <c r="F163" s="22" t="s">
        <v>3239</v>
      </c>
      <c r="G163" s="23" t="s">
        <v>3240</v>
      </c>
      <c r="H163" s="22" t="s">
        <v>3241</v>
      </c>
      <c r="I163" s="22" t="s">
        <v>3253</v>
      </c>
      <c r="J163" s="23" t="s">
        <v>3557</v>
      </c>
    </row>
    <row r="164" s="13" customFormat="1" ht="36" customHeight="1" spans="1:10">
      <c r="A164" s="24"/>
      <c r="B164" s="24"/>
      <c r="C164" s="22" t="s">
        <v>3236</v>
      </c>
      <c r="D164" s="22" t="s">
        <v>3260</v>
      </c>
      <c r="E164" s="23" t="s">
        <v>3558</v>
      </c>
      <c r="F164" s="22" t="s">
        <v>3239</v>
      </c>
      <c r="G164" s="23" t="s">
        <v>3240</v>
      </c>
      <c r="H164" s="22" t="s">
        <v>3241</v>
      </c>
      <c r="I164" s="22" t="s">
        <v>3253</v>
      </c>
      <c r="J164" s="23" t="s">
        <v>3559</v>
      </c>
    </row>
    <row r="165" s="13" customFormat="1" ht="36" customHeight="1" spans="1:10">
      <c r="A165" s="24"/>
      <c r="B165" s="24"/>
      <c r="C165" s="22" t="s">
        <v>3236</v>
      </c>
      <c r="D165" s="22" t="s">
        <v>3260</v>
      </c>
      <c r="E165" s="23" t="s">
        <v>3560</v>
      </c>
      <c r="F165" s="22" t="s">
        <v>3239</v>
      </c>
      <c r="G165" s="23" t="s">
        <v>3240</v>
      </c>
      <c r="H165" s="22" t="s">
        <v>3241</v>
      </c>
      <c r="I165" s="22" t="s">
        <v>3253</v>
      </c>
      <c r="J165" s="23" t="s">
        <v>3561</v>
      </c>
    </row>
    <row r="166" s="13" customFormat="1" ht="36" customHeight="1" spans="1:10">
      <c r="A166" s="24"/>
      <c r="B166" s="24"/>
      <c r="C166" s="22" t="s">
        <v>3236</v>
      </c>
      <c r="D166" s="22" t="s">
        <v>3262</v>
      </c>
      <c r="E166" s="23" t="s">
        <v>3562</v>
      </c>
      <c r="F166" s="22" t="s">
        <v>3277</v>
      </c>
      <c r="G166" s="23" t="s">
        <v>3285</v>
      </c>
      <c r="H166" s="22" t="s">
        <v>3302</v>
      </c>
      <c r="I166" s="22" t="s">
        <v>3253</v>
      </c>
      <c r="J166" s="23" t="s">
        <v>3563</v>
      </c>
    </row>
    <row r="167" s="13" customFormat="1" ht="36" customHeight="1" spans="1:10">
      <c r="A167" s="24"/>
      <c r="B167" s="24"/>
      <c r="C167" s="22" t="s">
        <v>3243</v>
      </c>
      <c r="D167" s="22" t="s">
        <v>3244</v>
      </c>
      <c r="E167" s="23" t="s">
        <v>3564</v>
      </c>
      <c r="F167" s="22" t="s">
        <v>3258</v>
      </c>
      <c r="G167" s="23" t="s">
        <v>3565</v>
      </c>
      <c r="H167" s="22" t="s">
        <v>3566</v>
      </c>
      <c r="I167" s="22" t="s">
        <v>3253</v>
      </c>
      <c r="J167" s="23" t="s">
        <v>3567</v>
      </c>
    </row>
    <row r="168" s="13" customFormat="1" ht="36" customHeight="1" spans="1:10">
      <c r="A168" s="24"/>
      <c r="B168" s="24"/>
      <c r="C168" s="22" t="s">
        <v>3243</v>
      </c>
      <c r="D168" s="22" t="s">
        <v>3255</v>
      </c>
      <c r="E168" s="23" t="s">
        <v>3568</v>
      </c>
      <c r="F168" s="22" t="s">
        <v>3258</v>
      </c>
      <c r="G168" s="23" t="s">
        <v>3240</v>
      </c>
      <c r="H168" s="22" t="s">
        <v>3241</v>
      </c>
      <c r="I168" s="22" t="s">
        <v>3253</v>
      </c>
      <c r="J168" s="23" t="s">
        <v>3569</v>
      </c>
    </row>
    <row r="169" s="13" customFormat="1" ht="36" customHeight="1" spans="1:10">
      <c r="A169" s="24"/>
      <c r="B169" s="24"/>
      <c r="C169" s="22" t="s">
        <v>3246</v>
      </c>
      <c r="D169" s="22" t="s">
        <v>3247</v>
      </c>
      <c r="E169" s="23" t="s">
        <v>3570</v>
      </c>
      <c r="F169" s="22" t="s">
        <v>3258</v>
      </c>
      <c r="G169" s="23" t="s">
        <v>3314</v>
      </c>
      <c r="H169" s="22" t="s">
        <v>3241</v>
      </c>
      <c r="I169" s="22" t="s">
        <v>3253</v>
      </c>
      <c r="J169" s="23" t="s">
        <v>3571</v>
      </c>
    </row>
    <row r="170" s="13" customFormat="1" ht="36" customHeight="1" spans="1:10">
      <c r="A170" s="24"/>
      <c r="B170" s="24"/>
      <c r="C170" s="22" t="s">
        <v>3246</v>
      </c>
      <c r="D170" s="22" t="s">
        <v>3247</v>
      </c>
      <c r="E170" s="23" t="s">
        <v>3572</v>
      </c>
      <c r="F170" s="22" t="s">
        <v>3258</v>
      </c>
      <c r="G170" s="23" t="s">
        <v>3314</v>
      </c>
      <c r="H170" s="22" t="s">
        <v>3241</v>
      </c>
      <c r="I170" s="22" t="s">
        <v>3253</v>
      </c>
      <c r="J170" s="23" t="s">
        <v>3573</v>
      </c>
    </row>
    <row r="171" s="13" customFormat="1" ht="36" customHeight="1" spans="1:10">
      <c r="A171" s="25"/>
      <c r="B171" s="25"/>
      <c r="C171" s="22" t="s">
        <v>3246</v>
      </c>
      <c r="D171" s="22" t="s">
        <v>3247</v>
      </c>
      <c r="E171" s="23" t="s">
        <v>3574</v>
      </c>
      <c r="F171" s="22" t="s">
        <v>3258</v>
      </c>
      <c r="G171" s="23" t="s">
        <v>3249</v>
      </c>
      <c r="H171" s="22" t="s">
        <v>3241</v>
      </c>
      <c r="I171" s="22" t="s">
        <v>3253</v>
      </c>
      <c r="J171" s="23" t="s">
        <v>3575</v>
      </c>
    </row>
    <row r="172" s="13" customFormat="1" ht="36" customHeight="1" spans="1:10">
      <c r="A172" s="21" t="s">
        <v>3576</v>
      </c>
      <c r="B172" s="21" t="s">
        <v>3577</v>
      </c>
      <c r="C172" s="22" t="s">
        <v>3236</v>
      </c>
      <c r="D172" s="22" t="s">
        <v>3260</v>
      </c>
      <c r="E172" s="23" t="s">
        <v>3578</v>
      </c>
      <c r="F172" s="22" t="s">
        <v>3258</v>
      </c>
      <c r="G172" s="23" t="s">
        <v>3249</v>
      </c>
      <c r="H172" s="22" t="s">
        <v>3241</v>
      </c>
      <c r="I172" s="22" t="s">
        <v>3242</v>
      </c>
      <c r="J172" s="23" t="s">
        <v>3579</v>
      </c>
    </row>
    <row r="173" s="13" customFormat="1" ht="36" customHeight="1" spans="1:10">
      <c r="A173" s="24"/>
      <c r="B173" s="24"/>
      <c r="C173" s="22" t="s">
        <v>3236</v>
      </c>
      <c r="D173" s="22" t="s">
        <v>3262</v>
      </c>
      <c r="E173" s="23" t="s">
        <v>3580</v>
      </c>
      <c r="F173" s="22" t="s">
        <v>3239</v>
      </c>
      <c r="G173" s="23" t="s">
        <v>3285</v>
      </c>
      <c r="H173" s="22" t="s">
        <v>3302</v>
      </c>
      <c r="I173" s="22" t="s">
        <v>3242</v>
      </c>
      <c r="J173" s="23" t="s">
        <v>3581</v>
      </c>
    </row>
    <row r="174" s="13" customFormat="1" ht="36" customHeight="1" spans="1:10">
      <c r="A174" s="24"/>
      <c r="B174" s="24"/>
      <c r="C174" s="22" t="s">
        <v>3243</v>
      </c>
      <c r="D174" s="22" t="s">
        <v>3268</v>
      </c>
      <c r="E174" s="23" t="s">
        <v>3582</v>
      </c>
      <c r="F174" s="22" t="s">
        <v>3239</v>
      </c>
      <c r="G174" s="23" t="s">
        <v>3583</v>
      </c>
      <c r="H174" s="22" t="s">
        <v>3241</v>
      </c>
      <c r="I174" s="22" t="s">
        <v>3242</v>
      </c>
      <c r="J174" s="23" t="s">
        <v>3584</v>
      </c>
    </row>
    <row r="175" s="13" customFormat="1" ht="36" customHeight="1" spans="1:10">
      <c r="A175" s="25"/>
      <c r="B175" s="25"/>
      <c r="C175" s="22" t="s">
        <v>3246</v>
      </c>
      <c r="D175" s="22" t="s">
        <v>3247</v>
      </c>
      <c r="E175" s="23" t="s">
        <v>3257</v>
      </c>
      <c r="F175" s="22" t="s">
        <v>3239</v>
      </c>
      <c r="G175" s="23" t="s">
        <v>3282</v>
      </c>
      <c r="H175" s="22" t="s">
        <v>3241</v>
      </c>
      <c r="I175" s="22" t="s">
        <v>3242</v>
      </c>
      <c r="J175" s="23" t="s">
        <v>3499</v>
      </c>
    </row>
    <row r="176" s="13" customFormat="1" ht="36" customHeight="1" spans="1:10">
      <c r="A176" s="19" t="s">
        <v>3585</v>
      </c>
      <c r="B176" s="20"/>
      <c r="C176" s="20"/>
      <c r="D176" s="20"/>
      <c r="E176" s="20"/>
      <c r="F176" s="20"/>
      <c r="G176" s="20"/>
      <c r="H176" s="20"/>
      <c r="I176" s="20"/>
      <c r="J176" s="26"/>
    </row>
    <row r="177" s="13" customFormat="1" ht="36" customHeight="1" spans="1:10">
      <c r="A177" s="21" t="s">
        <v>3586</v>
      </c>
      <c r="B177" s="21" t="s">
        <v>3587</v>
      </c>
      <c r="C177" s="22" t="s">
        <v>3236</v>
      </c>
      <c r="D177" s="22" t="s">
        <v>3237</v>
      </c>
      <c r="E177" s="23" t="s">
        <v>3588</v>
      </c>
      <c r="F177" s="22" t="s">
        <v>3258</v>
      </c>
      <c r="G177" s="23" t="s">
        <v>3589</v>
      </c>
      <c r="H177" s="22" t="s">
        <v>3525</v>
      </c>
      <c r="I177" s="22" t="s">
        <v>3253</v>
      </c>
      <c r="J177" s="23" t="s">
        <v>3590</v>
      </c>
    </row>
    <row r="178" s="13" customFormat="1" ht="36" customHeight="1" spans="1:10">
      <c r="A178" s="24"/>
      <c r="B178" s="24"/>
      <c r="C178" s="22" t="s">
        <v>3236</v>
      </c>
      <c r="D178" s="22" t="s">
        <v>3260</v>
      </c>
      <c r="E178" s="23" t="s">
        <v>3591</v>
      </c>
      <c r="F178" s="22" t="s">
        <v>3258</v>
      </c>
      <c r="G178" s="23" t="s">
        <v>3401</v>
      </c>
      <c r="H178" s="22" t="s">
        <v>3430</v>
      </c>
      <c r="I178" s="22" t="s">
        <v>3253</v>
      </c>
      <c r="J178" s="23" t="s">
        <v>3592</v>
      </c>
    </row>
    <row r="179" s="13" customFormat="1" ht="36" customHeight="1" spans="1:10">
      <c r="A179" s="24"/>
      <c r="B179" s="24"/>
      <c r="C179" s="22" t="s">
        <v>3236</v>
      </c>
      <c r="D179" s="22" t="s">
        <v>3262</v>
      </c>
      <c r="E179" s="23" t="s">
        <v>3593</v>
      </c>
      <c r="F179" s="22" t="s">
        <v>3239</v>
      </c>
      <c r="G179" s="23" t="s">
        <v>3314</v>
      </c>
      <c r="H179" s="22" t="s">
        <v>3241</v>
      </c>
      <c r="I179" s="22" t="s">
        <v>3253</v>
      </c>
      <c r="J179" s="23" t="s">
        <v>3594</v>
      </c>
    </row>
    <row r="180" s="13" customFormat="1" ht="36" customHeight="1" spans="1:10">
      <c r="A180" s="24"/>
      <c r="B180" s="24"/>
      <c r="C180" s="22" t="s">
        <v>3243</v>
      </c>
      <c r="D180" s="22" t="s">
        <v>3255</v>
      </c>
      <c r="E180" s="23" t="s">
        <v>3595</v>
      </c>
      <c r="F180" s="22" t="s">
        <v>3258</v>
      </c>
      <c r="G180" s="23" t="s">
        <v>3596</v>
      </c>
      <c r="H180" s="22" t="s">
        <v>3597</v>
      </c>
      <c r="I180" s="22" t="s">
        <v>3253</v>
      </c>
      <c r="J180" s="23" t="s">
        <v>3598</v>
      </c>
    </row>
    <row r="181" s="13" customFormat="1" ht="36" customHeight="1" spans="1:10">
      <c r="A181" s="24"/>
      <c r="B181" s="24"/>
      <c r="C181" s="22" t="s">
        <v>3243</v>
      </c>
      <c r="D181" s="22" t="s">
        <v>3255</v>
      </c>
      <c r="E181" s="23" t="s">
        <v>3599</v>
      </c>
      <c r="F181" s="22" t="s">
        <v>3258</v>
      </c>
      <c r="G181" s="23" t="s">
        <v>3600</v>
      </c>
      <c r="H181" s="22" t="s">
        <v>3390</v>
      </c>
      <c r="I181" s="22" t="s">
        <v>3253</v>
      </c>
      <c r="J181" s="23" t="s">
        <v>3601</v>
      </c>
    </row>
    <row r="182" s="13" customFormat="1" ht="36" customHeight="1" spans="1:10">
      <c r="A182" s="25"/>
      <c r="B182" s="25"/>
      <c r="C182" s="22" t="s">
        <v>3246</v>
      </c>
      <c r="D182" s="22" t="s">
        <v>3247</v>
      </c>
      <c r="E182" s="23" t="s">
        <v>3257</v>
      </c>
      <c r="F182" s="22" t="s">
        <v>3258</v>
      </c>
      <c r="G182" s="23" t="s">
        <v>3282</v>
      </c>
      <c r="H182" s="22" t="s">
        <v>3241</v>
      </c>
      <c r="I182" s="22" t="s">
        <v>3253</v>
      </c>
      <c r="J182" s="23" t="s">
        <v>3602</v>
      </c>
    </row>
    <row r="183" s="13" customFormat="1" ht="36" customHeight="1" spans="1:10">
      <c r="A183" s="19" t="s">
        <v>3603</v>
      </c>
      <c r="B183" s="20"/>
      <c r="C183" s="20"/>
      <c r="D183" s="20"/>
      <c r="E183" s="20"/>
      <c r="F183" s="20"/>
      <c r="G183" s="20"/>
      <c r="H183" s="20"/>
      <c r="I183" s="20"/>
      <c r="J183" s="26"/>
    </row>
    <row r="184" s="13" customFormat="1" ht="36" customHeight="1" spans="1:10">
      <c r="A184" s="21" t="s">
        <v>3604</v>
      </c>
      <c r="B184" s="21" t="s">
        <v>3605</v>
      </c>
      <c r="C184" s="22" t="s">
        <v>3236</v>
      </c>
      <c r="D184" s="22" t="s">
        <v>3237</v>
      </c>
      <c r="E184" s="23" t="s">
        <v>3606</v>
      </c>
      <c r="F184" s="22" t="s">
        <v>3258</v>
      </c>
      <c r="G184" s="23" t="s">
        <v>3607</v>
      </c>
      <c r="H184" s="22" t="s">
        <v>3283</v>
      </c>
      <c r="I184" s="22" t="s">
        <v>3253</v>
      </c>
      <c r="J184" s="23" t="s">
        <v>3608</v>
      </c>
    </row>
    <row r="185" s="13" customFormat="1" ht="36" customHeight="1" spans="1:10">
      <c r="A185" s="24"/>
      <c r="B185" s="24"/>
      <c r="C185" s="22" t="s">
        <v>3236</v>
      </c>
      <c r="D185" s="22" t="s">
        <v>3237</v>
      </c>
      <c r="E185" s="23" t="s">
        <v>3609</v>
      </c>
      <c r="F185" s="22" t="s">
        <v>3258</v>
      </c>
      <c r="G185" s="23" t="s">
        <v>3275</v>
      </c>
      <c r="H185" s="22" t="s">
        <v>3430</v>
      </c>
      <c r="I185" s="22" t="s">
        <v>3253</v>
      </c>
      <c r="J185" s="23" t="s">
        <v>3610</v>
      </c>
    </row>
    <row r="186" s="13" customFormat="1" ht="36" customHeight="1" spans="1:10">
      <c r="A186" s="24"/>
      <c r="B186" s="24"/>
      <c r="C186" s="22" t="s">
        <v>3236</v>
      </c>
      <c r="D186" s="22" t="s">
        <v>3260</v>
      </c>
      <c r="E186" s="23" t="s">
        <v>3611</v>
      </c>
      <c r="F186" s="22" t="s">
        <v>3277</v>
      </c>
      <c r="G186" s="23" t="s">
        <v>3358</v>
      </c>
      <c r="H186" s="22" t="s">
        <v>3241</v>
      </c>
      <c r="I186" s="22" t="s">
        <v>3253</v>
      </c>
      <c r="J186" s="23" t="s">
        <v>3612</v>
      </c>
    </row>
    <row r="187" s="13" customFormat="1" ht="36" customHeight="1" spans="1:10">
      <c r="A187" s="24"/>
      <c r="B187" s="24"/>
      <c r="C187" s="22" t="s">
        <v>3236</v>
      </c>
      <c r="D187" s="22" t="s">
        <v>3262</v>
      </c>
      <c r="E187" s="23" t="s">
        <v>3613</v>
      </c>
      <c r="F187" s="22" t="s">
        <v>3258</v>
      </c>
      <c r="G187" s="23" t="s">
        <v>3249</v>
      </c>
      <c r="H187" s="22" t="s">
        <v>3241</v>
      </c>
      <c r="I187" s="22" t="s">
        <v>3253</v>
      </c>
      <c r="J187" s="23" t="s">
        <v>3614</v>
      </c>
    </row>
    <row r="188" s="13" customFormat="1" ht="36" customHeight="1" spans="1:10">
      <c r="A188" s="24"/>
      <c r="B188" s="24"/>
      <c r="C188" s="22" t="s">
        <v>3243</v>
      </c>
      <c r="D188" s="22" t="s">
        <v>3255</v>
      </c>
      <c r="E188" s="23" t="s">
        <v>3615</v>
      </c>
      <c r="F188" s="22" t="s">
        <v>3258</v>
      </c>
      <c r="G188" s="23" t="s">
        <v>3249</v>
      </c>
      <c r="H188" s="22" t="s">
        <v>3241</v>
      </c>
      <c r="I188" s="22" t="s">
        <v>3253</v>
      </c>
      <c r="J188" s="23" t="s">
        <v>3616</v>
      </c>
    </row>
    <row r="189" s="13" customFormat="1" ht="36" customHeight="1" spans="1:10">
      <c r="A189" s="24"/>
      <c r="B189" s="24"/>
      <c r="C189" s="22" t="s">
        <v>3243</v>
      </c>
      <c r="D189" s="22" t="s">
        <v>3255</v>
      </c>
      <c r="E189" s="23" t="s">
        <v>3617</v>
      </c>
      <c r="F189" s="22" t="s">
        <v>3239</v>
      </c>
      <c r="G189" s="23" t="s">
        <v>3444</v>
      </c>
      <c r="H189" s="22" t="s">
        <v>3618</v>
      </c>
      <c r="I189" s="22" t="s">
        <v>3242</v>
      </c>
      <c r="J189" s="23" t="s">
        <v>3619</v>
      </c>
    </row>
    <row r="190" s="13" customFormat="1" ht="36" customHeight="1" spans="1:10">
      <c r="A190" s="25"/>
      <c r="B190" s="25"/>
      <c r="C190" s="22" t="s">
        <v>3246</v>
      </c>
      <c r="D190" s="22" t="s">
        <v>3247</v>
      </c>
      <c r="E190" s="23" t="s">
        <v>3329</v>
      </c>
      <c r="F190" s="22" t="s">
        <v>3258</v>
      </c>
      <c r="G190" s="23" t="s">
        <v>3249</v>
      </c>
      <c r="H190" s="22" t="s">
        <v>3241</v>
      </c>
      <c r="I190" s="22" t="s">
        <v>3253</v>
      </c>
      <c r="J190" s="23" t="s">
        <v>3620</v>
      </c>
    </row>
    <row r="191" s="13" customFormat="1" ht="36" customHeight="1" spans="1:10">
      <c r="A191" s="19" t="s">
        <v>3621</v>
      </c>
      <c r="B191" s="20"/>
      <c r="C191" s="20"/>
      <c r="D191" s="20"/>
      <c r="E191" s="20"/>
      <c r="F191" s="20"/>
      <c r="G191" s="20"/>
      <c r="H191" s="20"/>
      <c r="I191" s="20"/>
      <c r="J191" s="26"/>
    </row>
    <row r="192" s="13" customFormat="1" ht="36" customHeight="1" spans="1:10">
      <c r="A192" s="21" t="s">
        <v>3622</v>
      </c>
      <c r="B192" s="21" t="s">
        <v>3623</v>
      </c>
      <c r="C192" s="22" t="s">
        <v>3236</v>
      </c>
      <c r="D192" s="22" t="s">
        <v>3237</v>
      </c>
      <c r="E192" s="23" t="s">
        <v>3624</v>
      </c>
      <c r="F192" s="22" t="s">
        <v>3239</v>
      </c>
      <c r="G192" s="23" t="s">
        <v>3625</v>
      </c>
      <c r="H192" s="22" t="s">
        <v>3597</v>
      </c>
      <c r="I192" s="22" t="s">
        <v>3253</v>
      </c>
      <c r="J192" s="23" t="s">
        <v>3626</v>
      </c>
    </row>
    <row r="193" s="13" customFormat="1" ht="36" customHeight="1" spans="1:10">
      <c r="A193" s="24"/>
      <c r="B193" s="24"/>
      <c r="C193" s="22" t="s">
        <v>3236</v>
      </c>
      <c r="D193" s="22" t="s">
        <v>3260</v>
      </c>
      <c r="E193" s="23" t="s">
        <v>3627</v>
      </c>
      <c r="F193" s="22" t="s">
        <v>3258</v>
      </c>
      <c r="G193" s="23" t="s">
        <v>3314</v>
      </c>
      <c r="H193" s="22" t="s">
        <v>3241</v>
      </c>
      <c r="I193" s="22" t="s">
        <v>3253</v>
      </c>
      <c r="J193" s="23" t="s">
        <v>3628</v>
      </c>
    </row>
    <row r="194" s="13" customFormat="1" ht="36" customHeight="1" spans="1:10">
      <c r="A194" s="24"/>
      <c r="B194" s="24"/>
      <c r="C194" s="22" t="s">
        <v>3236</v>
      </c>
      <c r="D194" s="22" t="s">
        <v>3262</v>
      </c>
      <c r="E194" s="23" t="s">
        <v>3629</v>
      </c>
      <c r="F194" s="22" t="s">
        <v>3239</v>
      </c>
      <c r="G194" s="23" t="s">
        <v>3240</v>
      </c>
      <c r="H194" s="22" t="s">
        <v>3241</v>
      </c>
      <c r="I194" s="22" t="s">
        <v>3253</v>
      </c>
      <c r="J194" s="23" t="s">
        <v>3630</v>
      </c>
    </row>
    <row r="195" s="13" customFormat="1" ht="36" customHeight="1" spans="1:10">
      <c r="A195" s="24"/>
      <c r="B195" s="24"/>
      <c r="C195" s="22" t="s">
        <v>3243</v>
      </c>
      <c r="D195" s="22" t="s">
        <v>3255</v>
      </c>
      <c r="E195" s="23" t="s">
        <v>3631</v>
      </c>
      <c r="F195" s="22" t="s">
        <v>3258</v>
      </c>
      <c r="G195" s="23" t="s">
        <v>3314</v>
      </c>
      <c r="H195" s="22" t="s">
        <v>3241</v>
      </c>
      <c r="I195" s="22" t="s">
        <v>3253</v>
      </c>
      <c r="J195" s="23" t="s">
        <v>3632</v>
      </c>
    </row>
    <row r="196" s="13" customFormat="1" ht="36" customHeight="1" spans="1:10">
      <c r="A196" s="24"/>
      <c r="B196" s="24"/>
      <c r="C196" s="22" t="s">
        <v>3243</v>
      </c>
      <c r="D196" s="22" t="s">
        <v>3268</v>
      </c>
      <c r="E196" s="23" t="s">
        <v>3633</v>
      </c>
      <c r="F196" s="22" t="s">
        <v>3239</v>
      </c>
      <c r="G196" s="23" t="s">
        <v>3634</v>
      </c>
      <c r="H196" s="22" t="s">
        <v>3618</v>
      </c>
      <c r="I196" s="22" t="s">
        <v>3242</v>
      </c>
      <c r="J196" s="23" t="s">
        <v>3635</v>
      </c>
    </row>
    <row r="197" s="13" customFormat="1" ht="36" customHeight="1" spans="1:10">
      <c r="A197" s="25"/>
      <c r="B197" s="25"/>
      <c r="C197" s="22" t="s">
        <v>3246</v>
      </c>
      <c r="D197" s="22" t="s">
        <v>3247</v>
      </c>
      <c r="E197" s="23" t="s">
        <v>3636</v>
      </c>
      <c r="F197" s="22" t="s">
        <v>3258</v>
      </c>
      <c r="G197" s="23" t="s">
        <v>3637</v>
      </c>
      <c r="H197" s="22" t="s">
        <v>3241</v>
      </c>
      <c r="I197" s="22" t="s">
        <v>3253</v>
      </c>
      <c r="J197" s="23" t="s">
        <v>3638</v>
      </c>
    </row>
    <row r="198" s="13" customFormat="1" ht="36" customHeight="1" spans="1:10">
      <c r="A198" s="21" t="s">
        <v>3639</v>
      </c>
      <c r="B198" s="21" t="s">
        <v>3640</v>
      </c>
      <c r="C198" s="22" t="s">
        <v>3236</v>
      </c>
      <c r="D198" s="22" t="s">
        <v>3237</v>
      </c>
      <c r="E198" s="23" t="s">
        <v>3641</v>
      </c>
      <c r="F198" s="22" t="s">
        <v>3239</v>
      </c>
      <c r="G198" s="23" t="s">
        <v>3642</v>
      </c>
      <c r="H198" s="22" t="s">
        <v>3283</v>
      </c>
      <c r="I198" s="22" t="s">
        <v>3253</v>
      </c>
      <c r="J198" s="23" t="s">
        <v>3643</v>
      </c>
    </row>
    <row r="199" s="13" customFormat="1" ht="36" customHeight="1" spans="1:10">
      <c r="A199" s="24"/>
      <c r="B199" s="24"/>
      <c r="C199" s="22" t="s">
        <v>3236</v>
      </c>
      <c r="D199" s="22" t="s">
        <v>3260</v>
      </c>
      <c r="E199" s="23" t="s">
        <v>3644</v>
      </c>
      <c r="F199" s="22" t="s">
        <v>3258</v>
      </c>
      <c r="G199" s="23" t="s">
        <v>3645</v>
      </c>
      <c r="H199" s="22" t="s">
        <v>3317</v>
      </c>
      <c r="I199" s="22" t="s">
        <v>3253</v>
      </c>
      <c r="J199" s="23" t="s">
        <v>3646</v>
      </c>
    </row>
    <row r="200" s="13" customFormat="1" ht="36" customHeight="1" spans="1:10">
      <c r="A200" s="24"/>
      <c r="B200" s="24"/>
      <c r="C200" s="22" t="s">
        <v>3236</v>
      </c>
      <c r="D200" s="22" t="s">
        <v>3262</v>
      </c>
      <c r="E200" s="23" t="s">
        <v>3647</v>
      </c>
      <c r="F200" s="22" t="s">
        <v>3239</v>
      </c>
      <c r="G200" s="23" t="s">
        <v>3240</v>
      </c>
      <c r="H200" s="22" t="s">
        <v>3241</v>
      </c>
      <c r="I200" s="22" t="s">
        <v>3253</v>
      </c>
      <c r="J200" s="23" t="s">
        <v>3648</v>
      </c>
    </row>
    <row r="201" s="13" customFormat="1" ht="36" customHeight="1" spans="1:10">
      <c r="A201" s="24"/>
      <c r="B201" s="24"/>
      <c r="C201" s="22" t="s">
        <v>3243</v>
      </c>
      <c r="D201" s="22" t="s">
        <v>3255</v>
      </c>
      <c r="E201" s="23" t="s">
        <v>3649</v>
      </c>
      <c r="F201" s="22" t="s">
        <v>3258</v>
      </c>
      <c r="G201" s="23" t="s">
        <v>3444</v>
      </c>
      <c r="H201" s="22" t="s">
        <v>3241</v>
      </c>
      <c r="I201" s="22" t="s">
        <v>3242</v>
      </c>
      <c r="J201" s="23" t="s">
        <v>3650</v>
      </c>
    </row>
    <row r="202" s="13" customFormat="1" ht="36" customHeight="1" spans="1:10">
      <c r="A202" s="24"/>
      <c r="B202" s="24"/>
      <c r="C202" s="22" t="s">
        <v>3243</v>
      </c>
      <c r="D202" s="22" t="s">
        <v>3268</v>
      </c>
      <c r="E202" s="23" t="s">
        <v>3651</v>
      </c>
      <c r="F202" s="22" t="s">
        <v>3258</v>
      </c>
      <c r="G202" s="23" t="s">
        <v>3634</v>
      </c>
      <c r="H202" s="22" t="s">
        <v>3241</v>
      </c>
      <c r="I202" s="22" t="s">
        <v>3242</v>
      </c>
      <c r="J202" s="23" t="s">
        <v>3652</v>
      </c>
    </row>
    <row r="203" s="13" customFormat="1" ht="36" customHeight="1" spans="1:10">
      <c r="A203" s="25"/>
      <c r="B203" s="25"/>
      <c r="C203" s="22" t="s">
        <v>3246</v>
      </c>
      <c r="D203" s="22" t="s">
        <v>3247</v>
      </c>
      <c r="E203" s="23" t="s">
        <v>3653</v>
      </c>
      <c r="F203" s="22" t="s">
        <v>3258</v>
      </c>
      <c r="G203" s="23" t="s">
        <v>3637</v>
      </c>
      <c r="H203" s="22" t="s">
        <v>3241</v>
      </c>
      <c r="I203" s="22" t="s">
        <v>3253</v>
      </c>
      <c r="J203" s="23" t="s">
        <v>3654</v>
      </c>
    </row>
    <row r="204" s="13" customFormat="1" ht="36" customHeight="1" spans="1:10">
      <c r="A204" s="21" t="s">
        <v>3655</v>
      </c>
      <c r="B204" s="21" t="s">
        <v>3656</v>
      </c>
      <c r="C204" s="22" t="s">
        <v>3236</v>
      </c>
      <c r="D204" s="22" t="s">
        <v>3237</v>
      </c>
      <c r="E204" s="23" t="s">
        <v>3657</v>
      </c>
      <c r="F204" s="22" t="s">
        <v>3239</v>
      </c>
      <c r="G204" s="23" t="s">
        <v>3658</v>
      </c>
      <c r="H204" s="22" t="s">
        <v>3283</v>
      </c>
      <c r="I204" s="22" t="s">
        <v>3253</v>
      </c>
      <c r="J204" s="23" t="s">
        <v>3659</v>
      </c>
    </row>
    <row r="205" s="13" customFormat="1" ht="36" customHeight="1" spans="1:10">
      <c r="A205" s="24"/>
      <c r="B205" s="24"/>
      <c r="C205" s="22" t="s">
        <v>3236</v>
      </c>
      <c r="D205" s="22" t="s">
        <v>3260</v>
      </c>
      <c r="E205" s="23" t="s">
        <v>3660</v>
      </c>
      <c r="F205" s="22" t="s">
        <v>3239</v>
      </c>
      <c r="G205" s="23" t="s">
        <v>3240</v>
      </c>
      <c r="H205" s="22" t="s">
        <v>3241</v>
      </c>
      <c r="I205" s="22" t="s">
        <v>3253</v>
      </c>
      <c r="J205" s="23" t="s">
        <v>3661</v>
      </c>
    </row>
    <row r="206" s="13" customFormat="1" ht="36" customHeight="1" spans="1:10">
      <c r="A206" s="24"/>
      <c r="B206" s="24"/>
      <c r="C206" s="22" t="s">
        <v>3236</v>
      </c>
      <c r="D206" s="22" t="s">
        <v>3262</v>
      </c>
      <c r="E206" s="23" t="s">
        <v>3662</v>
      </c>
      <c r="F206" s="22" t="s">
        <v>3239</v>
      </c>
      <c r="G206" s="23" t="s">
        <v>3240</v>
      </c>
      <c r="H206" s="22" t="s">
        <v>3241</v>
      </c>
      <c r="I206" s="22" t="s">
        <v>3253</v>
      </c>
      <c r="J206" s="23" t="s">
        <v>3663</v>
      </c>
    </row>
    <row r="207" s="13" customFormat="1" ht="36" customHeight="1" spans="1:10">
      <c r="A207" s="24"/>
      <c r="B207" s="24"/>
      <c r="C207" s="22" t="s">
        <v>3243</v>
      </c>
      <c r="D207" s="22" t="s">
        <v>3255</v>
      </c>
      <c r="E207" s="23" t="s">
        <v>3664</v>
      </c>
      <c r="F207" s="22" t="s">
        <v>3258</v>
      </c>
      <c r="G207" s="23" t="s">
        <v>3665</v>
      </c>
      <c r="H207" s="22" t="s">
        <v>3241</v>
      </c>
      <c r="I207" s="22" t="s">
        <v>3242</v>
      </c>
      <c r="J207" s="23" t="s">
        <v>3666</v>
      </c>
    </row>
    <row r="208" s="13" customFormat="1" ht="36" customHeight="1" spans="1:10">
      <c r="A208" s="24"/>
      <c r="B208" s="24"/>
      <c r="C208" s="22" t="s">
        <v>3243</v>
      </c>
      <c r="D208" s="22" t="s">
        <v>3268</v>
      </c>
      <c r="E208" s="23" t="s">
        <v>3667</v>
      </c>
      <c r="F208" s="22" t="s">
        <v>3258</v>
      </c>
      <c r="G208" s="23" t="s">
        <v>3668</v>
      </c>
      <c r="H208" s="22" t="s">
        <v>3241</v>
      </c>
      <c r="I208" s="22" t="s">
        <v>3242</v>
      </c>
      <c r="J208" s="23" t="s">
        <v>3669</v>
      </c>
    </row>
    <row r="209" s="13" customFormat="1" ht="36" customHeight="1" spans="1:10">
      <c r="A209" s="25"/>
      <c r="B209" s="25"/>
      <c r="C209" s="22" t="s">
        <v>3246</v>
      </c>
      <c r="D209" s="22" t="s">
        <v>3247</v>
      </c>
      <c r="E209" s="23" t="s">
        <v>3653</v>
      </c>
      <c r="F209" s="22" t="s">
        <v>3258</v>
      </c>
      <c r="G209" s="23" t="s">
        <v>3637</v>
      </c>
      <c r="H209" s="22" t="s">
        <v>3241</v>
      </c>
      <c r="I209" s="22" t="s">
        <v>3253</v>
      </c>
      <c r="J209" s="23" t="s">
        <v>3654</v>
      </c>
    </row>
    <row r="210" s="13" customFormat="1" ht="36" customHeight="1" spans="1:10">
      <c r="A210" s="19" t="s">
        <v>3670</v>
      </c>
      <c r="B210" s="20"/>
      <c r="C210" s="20"/>
      <c r="D210" s="20"/>
      <c r="E210" s="20"/>
      <c r="F210" s="20"/>
      <c r="G210" s="20"/>
      <c r="H210" s="20"/>
      <c r="I210" s="20"/>
      <c r="J210" s="26"/>
    </row>
    <row r="211" s="13" customFormat="1" ht="36" customHeight="1" spans="1:10">
      <c r="A211" s="21" t="s">
        <v>3671</v>
      </c>
      <c r="B211" s="21" t="s">
        <v>3672</v>
      </c>
      <c r="C211" s="22" t="s">
        <v>3236</v>
      </c>
      <c r="D211" s="22" t="s">
        <v>3237</v>
      </c>
      <c r="E211" s="23" t="s">
        <v>3673</v>
      </c>
      <c r="F211" s="22" t="s">
        <v>3239</v>
      </c>
      <c r="G211" s="23" t="s">
        <v>3240</v>
      </c>
      <c r="H211" s="22" t="s">
        <v>3241</v>
      </c>
      <c r="I211" s="22" t="s">
        <v>3253</v>
      </c>
      <c r="J211" s="23" t="s">
        <v>3674</v>
      </c>
    </row>
    <row r="212" s="13" customFormat="1" ht="36" customHeight="1" spans="1:10">
      <c r="A212" s="24"/>
      <c r="B212" s="24"/>
      <c r="C212" s="22" t="s">
        <v>3236</v>
      </c>
      <c r="D212" s="22" t="s">
        <v>3262</v>
      </c>
      <c r="E212" s="23" t="s">
        <v>3675</v>
      </c>
      <c r="F212" s="22" t="s">
        <v>3239</v>
      </c>
      <c r="G212" s="23" t="s">
        <v>3240</v>
      </c>
      <c r="H212" s="22" t="s">
        <v>3241</v>
      </c>
      <c r="I212" s="22" t="s">
        <v>3253</v>
      </c>
      <c r="J212" s="23" t="s">
        <v>3676</v>
      </c>
    </row>
    <row r="213" s="13" customFormat="1" ht="36" customHeight="1" spans="1:10">
      <c r="A213" s="24"/>
      <c r="B213" s="24"/>
      <c r="C213" s="22" t="s">
        <v>3243</v>
      </c>
      <c r="D213" s="22" t="s">
        <v>3255</v>
      </c>
      <c r="E213" s="23" t="s">
        <v>3677</v>
      </c>
      <c r="F213" s="22" t="s">
        <v>3239</v>
      </c>
      <c r="G213" s="23" t="s">
        <v>3240</v>
      </c>
      <c r="H213" s="22" t="s">
        <v>3241</v>
      </c>
      <c r="I213" s="22" t="s">
        <v>3253</v>
      </c>
      <c r="J213" s="23" t="s">
        <v>3678</v>
      </c>
    </row>
    <row r="214" s="13" customFormat="1" ht="36" customHeight="1" spans="1:10">
      <c r="A214" s="25"/>
      <c r="B214" s="25"/>
      <c r="C214" s="22" t="s">
        <v>3246</v>
      </c>
      <c r="D214" s="22" t="s">
        <v>3247</v>
      </c>
      <c r="E214" s="23" t="s">
        <v>3679</v>
      </c>
      <c r="F214" s="22" t="s">
        <v>3258</v>
      </c>
      <c r="G214" s="23" t="s">
        <v>3249</v>
      </c>
      <c r="H214" s="22" t="s">
        <v>3241</v>
      </c>
      <c r="I214" s="22" t="s">
        <v>3253</v>
      </c>
      <c r="J214" s="23" t="s">
        <v>3680</v>
      </c>
    </row>
    <row r="215" s="13" customFormat="1" ht="36" customHeight="1" spans="1:10">
      <c r="A215" s="21" t="s">
        <v>3681</v>
      </c>
      <c r="B215" s="21" t="s">
        <v>3682</v>
      </c>
      <c r="C215" s="22" t="s">
        <v>3236</v>
      </c>
      <c r="D215" s="22" t="s">
        <v>3237</v>
      </c>
      <c r="E215" s="23" t="s">
        <v>3683</v>
      </c>
      <c r="F215" s="22" t="s">
        <v>3258</v>
      </c>
      <c r="G215" s="23" t="s">
        <v>3485</v>
      </c>
      <c r="H215" s="22" t="s">
        <v>3283</v>
      </c>
      <c r="I215" s="22" t="s">
        <v>3253</v>
      </c>
      <c r="J215" s="23" t="s">
        <v>3683</v>
      </c>
    </row>
    <row r="216" s="13" customFormat="1" ht="36" customHeight="1" spans="1:10">
      <c r="A216" s="24"/>
      <c r="B216" s="24"/>
      <c r="C216" s="22" t="s">
        <v>3243</v>
      </c>
      <c r="D216" s="22" t="s">
        <v>3255</v>
      </c>
      <c r="E216" s="23" t="s">
        <v>3684</v>
      </c>
      <c r="F216" s="22" t="s">
        <v>3239</v>
      </c>
      <c r="G216" s="23" t="s">
        <v>3240</v>
      </c>
      <c r="H216" s="22" t="s">
        <v>3241</v>
      </c>
      <c r="I216" s="22" t="s">
        <v>3242</v>
      </c>
      <c r="J216" s="23" t="s">
        <v>3684</v>
      </c>
    </row>
    <row r="217" s="13" customFormat="1" ht="36" customHeight="1" spans="1:10">
      <c r="A217" s="25"/>
      <c r="B217" s="25"/>
      <c r="C217" s="22" t="s">
        <v>3246</v>
      </c>
      <c r="D217" s="22" t="s">
        <v>3247</v>
      </c>
      <c r="E217" s="23" t="s">
        <v>3685</v>
      </c>
      <c r="F217" s="22" t="s">
        <v>3239</v>
      </c>
      <c r="G217" s="23" t="s">
        <v>3249</v>
      </c>
      <c r="H217" s="22" t="s">
        <v>3241</v>
      </c>
      <c r="I217" s="22" t="s">
        <v>3242</v>
      </c>
      <c r="J217" s="23" t="s">
        <v>3685</v>
      </c>
    </row>
    <row r="218" s="13" customFormat="1" ht="36" customHeight="1" spans="1:10">
      <c r="A218" s="19" t="s">
        <v>3686</v>
      </c>
      <c r="B218" s="20"/>
      <c r="C218" s="20"/>
      <c r="D218" s="20"/>
      <c r="E218" s="20"/>
      <c r="F218" s="20"/>
      <c r="G218" s="20"/>
      <c r="H218" s="20"/>
      <c r="I218" s="20"/>
      <c r="J218" s="26"/>
    </row>
    <row r="219" s="13" customFormat="1" ht="36" customHeight="1" spans="1:10">
      <c r="A219" s="21" t="s">
        <v>3687</v>
      </c>
      <c r="B219" s="21" t="s">
        <v>3688</v>
      </c>
      <c r="C219" s="22" t="s">
        <v>3236</v>
      </c>
      <c r="D219" s="22" t="s">
        <v>3237</v>
      </c>
      <c r="E219" s="23" t="s">
        <v>3689</v>
      </c>
      <c r="F219" s="22" t="s">
        <v>3258</v>
      </c>
      <c r="G219" s="23" t="s">
        <v>3690</v>
      </c>
      <c r="H219" s="22" t="s">
        <v>3283</v>
      </c>
      <c r="I219" s="22" t="s">
        <v>3253</v>
      </c>
      <c r="J219" s="23" t="s">
        <v>3691</v>
      </c>
    </row>
    <row r="220" s="13" customFormat="1" ht="36" customHeight="1" spans="1:10">
      <c r="A220" s="24"/>
      <c r="B220" s="24"/>
      <c r="C220" s="22" t="s">
        <v>3236</v>
      </c>
      <c r="D220" s="22" t="s">
        <v>3260</v>
      </c>
      <c r="E220" s="23" t="s">
        <v>3692</v>
      </c>
      <c r="F220" s="22" t="s">
        <v>3239</v>
      </c>
      <c r="G220" s="23" t="s">
        <v>3240</v>
      </c>
      <c r="H220" s="22" t="s">
        <v>3241</v>
      </c>
      <c r="I220" s="22" t="s">
        <v>3253</v>
      </c>
      <c r="J220" s="23" t="s">
        <v>3693</v>
      </c>
    </row>
    <row r="221" s="13" customFormat="1" ht="36" customHeight="1" spans="1:10">
      <c r="A221" s="24"/>
      <c r="B221" s="24"/>
      <c r="C221" s="22" t="s">
        <v>3236</v>
      </c>
      <c r="D221" s="22" t="s">
        <v>3260</v>
      </c>
      <c r="E221" s="23" t="s">
        <v>3694</v>
      </c>
      <c r="F221" s="22" t="s">
        <v>3239</v>
      </c>
      <c r="G221" s="23" t="s">
        <v>3240</v>
      </c>
      <c r="H221" s="22" t="s">
        <v>3241</v>
      </c>
      <c r="I221" s="22" t="s">
        <v>3253</v>
      </c>
      <c r="J221" s="23" t="s">
        <v>3695</v>
      </c>
    </row>
    <row r="222" s="13" customFormat="1" ht="36" customHeight="1" spans="1:10">
      <c r="A222" s="24"/>
      <c r="B222" s="24"/>
      <c r="C222" s="22" t="s">
        <v>3236</v>
      </c>
      <c r="D222" s="22" t="s">
        <v>3260</v>
      </c>
      <c r="E222" s="23" t="s">
        <v>3696</v>
      </c>
      <c r="F222" s="22" t="s">
        <v>3239</v>
      </c>
      <c r="G222" s="23" t="s">
        <v>3240</v>
      </c>
      <c r="H222" s="22" t="s">
        <v>3241</v>
      </c>
      <c r="I222" s="22" t="s">
        <v>3253</v>
      </c>
      <c r="J222" s="23" t="s">
        <v>3697</v>
      </c>
    </row>
    <row r="223" s="13" customFormat="1" ht="36" customHeight="1" spans="1:10">
      <c r="A223" s="24"/>
      <c r="B223" s="24"/>
      <c r="C223" s="22" t="s">
        <v>3236</v>
      </c>
      <c r="D223" s="22" t="s">
        <v>3262</v>
      </c>
      <c r="E223" s="23" t="s">
        <v>3313</v>
      </c>
      <c r="F223" s="22" t="s">
        <v>3239</v>
      </c>
      <c r="G223" s="23" t="s">
        <v>3240</v>
      </c>
      <c r="H223" s="22" t="s">
        <v>3241</v>
      </c>
      <c r="I223" s="22" t="s">
        <v>3253</v>
      </c>
      <c r="J223" s="23" t="s">
        <v>3698</v>
      </c>
    </row>
    <row r="224" s="13" customFormat="1" ht="36" customHeight="1" spans="1:10">
      <c r="A224" s="24"/>
      <c r="B224" s="24"/>
      <c r="C224" s="22" t="s">
        <v>3243</v>
      </c>
      <c r="D224" s="22" t="s">
        <v>3244</v>
      </c>
      <c r="E224" s="23" t="s">
        <v>3699</v>
      </c>
      <c r="F224" s="22" t="s">
        <v>3258</v>
      </c>
      <c r="G224" s="23" t="s">
        <v>3282</v>
      </c>
      <c r="H224" s="22" t="s">
        <v>3317</v>
      </c>
      <c r="I224" s="22" t="s">
        <v>3253</v>
      </c>
      <c r="J224" s="23" t="s">
        <v>3700</v>
      </c>
    </row>
    <row r="225" s="13" customFormat="1" ht="36" customHeight="1" spans="1:10">
      <c r="A225" s="24"/>
      <c r="B225" s="24"/>
      <c r="C225" s="22" t="s">
        <v>3243</v>
      </c>
      <c r="D225" s="22" t="s">
        <v>3255</v>
      </c>
      <c r="E225" s="23" t="s">
        <v>3701</v>
      </c>
      <c r="F225" s="22" t="s">
        <v>3258</v>
      </c>
      <c r="G225" s="23" t="s">
        <v>3249</v>
      </c>
      <c r="H225" s="22" t="s">
        <v>3241</v>
      </c>
      <c r="I225" s="22" t="s">
        <v>3253</v>
      </c>
      <c r="J225" s="23" t="s">
        <v>3702</v>
      </c>
    </row>
    <row r="226" s="13" customFormat="1" ht="36" customHeight="1" spans="1:10">
      <c r="A226" s="24"/>
      <c r="B226" s="24"/>
      <c r="C226" s="22" t="s">
        <v>3246</v>
      </c>
      <c r="D226" s="22" t="s">
        <v>3247</v>
      </c>
      <c r="E226" s="23" t="s">
        <v>3703</v>
      </c>
      <c r="F226" s="22" t="s">
        <v>3258</v>
      </c>
      <c r="G226" s="23" t="s">
        <v>3704</v>
      </c>
      <c r="H226" s="22" t="s">
        <v>3241</v>
      </c>
      <c r="I226" s="22" t="s">
        <v>3253</v>
      </c>
      <c r="J226" s="23" t="s">
        <v>3705</v>
      </c>
    </row>
    <row r="227" s="13" customFormat="1" ht="36" customHeight="1" spans="1:10">
      <c r="A227" s="24"/>
      <c r="B227" s="24"/>
      <c r="C227" s="22" t="s">
        <v>3246</v>
      </c>
      <c r="D227" s="22" t="s">
        <v>3247</v>
      </c>
      <c r="E227" s="23" t="s">
        <v>3706</v>
      </c>
      <c r="F227" s="22" t="s">
        <v>3258</v>
      </c>
      <c r="G227" s="23" t="s">
        <v>3275</v>
      </c>
      <c r="H227" s="22" t="s">
        <v>3241</v>
      </c>
      <c r="I227" s="22" t="s">
        <v>3253</v>
      </c>
      <c r="J227" s="23" t="s">
        <v>3707</v>
      </c>
    </row>
    <row r="228" s="13" customFormat="1" ht="36" customHeight="1" spans="1:10">
      <c r="A228" s="25"/>
      <c r="B228" s="25"/>
      <c r="C228" s="22" t="s">
        <v>3246</v>
      </c>
      <c r="D228" s="22" t="s">
        <v>3247</v>
      </c>
      <c r="E228" s="23" t="s">
        <v>3708</v>
      </c>
      <c r="F228" s="22" t="s">
        <v>3277</v>
      </c>
      <c r="G228" s="23" t="s">
        <v>3285</v>
      </c>
      <c r="H228" s="22" t="s">
        <v>3241</v>
      </c>
      <c r="I228" s="22" t="s">
        <v>3253</v>
      </c>
      <c r="J228" s="23" t="s">
        <v>3709</v>
      </c>
    </row>
  </sheetData>
  <mergeCells count="74">
    <mergeCell ref="A2:J2"/>
    <mergeCell ref="A6:J6"/>
    <mergeCell ref="A33:J33"/>
    <mergeCell ref="A48:J48"/>
    <mergeCell ref="A65:J65"/>
    <mergeCell ref="A69:J69"/>
    <mergeCell ref="A103:J103"/>
    <mergeCell ref="A123:J123"/>
    <mergeCell ref="A136:J136"/>
    <mergeCell ref="A151:J151"/>
    <mergeCell ref="A158:J158"/>
    <mergeCell ref="A176:J176"/>
    <mergeCell ref="A183:J183"/>
    <mergeCell ref="A191:J191"/>
    <mergeCell ref="A210:J210"/>
    <mergeCell ref="A218:J218"/>
    <mergeCell ref="A7:A9"/>
    <mergeCell ref="A10:A12"/>
    <mergeCell ref="A13:A20"/>
    <mergeCell ref="A21:A25"/>
    <mergeCell ref="A26:A32"/>
    <mergeCell ref="A34:A41"/>
    <mergeCell ref="A42:A47"/>
    <mergeCell ref="A49:A55"/>
    <mergeCell ref="A56:A64"/>
    <mergeCell ref="A66:A68"/>
    <mergeCell ref="A70:A87"/>
    <mergeCell ref="A88:A95"/>
    <mergeCell ref="A96:A102"/>
    <mergeCell ref="A104:A114"/>
    <mergeCell ref="A115:A122"/>
    <mergeCell ref="A124:A135"/>
    <mergeCell ref="A137:A142"/>
    <mergeCell ref="A143:A150"/>
    <mergeCell ref="A152:A157"/>
    <mergeCell ref="A159:A171"/>
    <mergeCell ref="A172:A175"/>
    <mergeCell ref="A177:A182"/>
    <mergeCell ref="A184:A190"/>
    <mergeCell ref="A192:A197"/>
    <mergeCell ref="A198:A203"/>
    <mergeCell ref="A204:A209"/>
    <mergeCell ref="A211:A214"/>
    <mergeCell ref="A215:A217"/>
    <mergeCell ref="A219:A228"/>
    <mergeCell ref="B7:B9"/>
    <mergeCell ref="B10:B12"/>
    <mergeCell ref="B13:B20"/>
    <mergeCell ref="B21:B25"/>
    <mergeCell ref="B26:B32"/>
    <mergeCell ref="B34:B41"/>
    <mergeCell ref="B42:B47"/>
    <mergeCell ref="B49:B55"/>
    <mergeCell ref="B56:B64"/>
    <mergeCell ref="B66:B68"/>
    <mergeCell ref="B70:B87"/>
    <mergeCell ref="B88:B95"/>
    <mergeCell ref="B96:B102"/>
    <mergeCell ref="B104:B114"/>
    <mergeCell ref="B115:B122"/>
    <mergeCell ref="B124:B135"/>
    <mergeCell ref="B137:B142"/>
    <mergeCell ref="B143:B150"/>
    <mergeCell ref="B152:B157"/>
    <mergeCell ref="B159:B171"/>
    <mergeCell ref="B172:B175"/>
    <mergeCell ref="B177:B182"/>
    <mergeCell ref="B184:B190"/>
    <mergeCell ref="B192:B197"/>
    <mergeCell ref="B198:B203"/>
    <mergeCell ref="B204:B209"/>
    <mergeCell ref="B211:B214"/>
    <mergeCell ref="B215:B217"/>
    <mergeCell ref="B219:B228"/>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1"/>
  <sheetViews>
    <sheetView workbookViewId="0">
      <selection activeCell="F6" sqref="F6"/>
    </sheetView>
  </sheetViews>
  <sheetFormatPr defaultColWidth="9" defaultRowHeight="13.5" outlineLevelCol="1"/>
  <cols>
    <col min="1" max="1" width="20.25" style="1" customWidth="1"/>
    <col min="2" max="2" width="86.5" style="1" customWidth="1"/>
    <col min="3" max="16384" width="9" style="1"/>
  </cols>
  <sheetData>
    <row r="1" ht="32" customHeight="1" spans="1:2">
      <c r="A1" s="2" t="s">
        <v>3710</v>
      </c>
      <c r="B1" s="2"/>
    </row>
    <row r="3" ht="40" customHeight="1" spans="1:2">
      <c r="A3" s="3" t="s">
        <v>3711</v>
      </c>
      <c r="B3" s="4" t="s">
        <v>3712</v>
      </c>
    </row>
    <row r="4" ht="90" customHeight="1" spans="1:2">
      <c r="A4" s="5" t="s">
        <v>3713</v>
      </c>
      <c r="B4" s="6" t="s">
        <v>3714</v>
      </c>
    </row>
    <row r="5" ht="90" customHeight="1" spans="1:2">
      <c r="A5" s="7" t="s">
        <v>3715</v>
      </c>
      <c r="B5" s="6" t="s">
        <v>3716</v>
      </c>
    </row>
    <row r="6" ht="129" customHeight="1" spans="1:2">
      <c r="A6" s="5" t="s">
        <v>3717</v>
      </c>
      <c r="B6" s="6" t="s">
        <v>3718</v>
      </c>
    </row>
    <row r="7" ht="90" customHeight="1" spans="1:2">
      <c r="A7" s="5" t="s">
        <v>3719</v>
      </c>
      <c r="B7" s="6" t="s">
        <v>3720</v>
      </c>
    </row>
    <row r="8" ht="144" customHeight="1" spans="1:2">
      <c r="A8" s="8" t="s">
        <v>3721</v>
      </c>
      <c r="B8" s="6" t="s">
        <v>3722</v>
      </c>
    </row>
    <row r="9" ht="127" customHeight="1" spans="1:2">
      <c r="A9" s="8" t="s">
        <v>3723</v>
      </c>
      <c r="B9" s="6" t="s">
        <v>3724</v>
      </c>
    </row>
    <row r="10" ht="138" customHeight="1" spans="1:2">
      <c r="A10" s="8" t="s">
        <v>3725</v>
      </c>
      <c r="B10" s="6" t="s">
        <v>3726</v>
      </c>
    </row>
    <row r="11" ht="153" customHeight="1" spans="1:2">
      <c r="A11" s="9" t="s">
        <v>3727</v>
      </c>
      <c r="B11" s="10" t="s">
        <v>3728</v>
      </c>
    </row>
  </sheetData>
  <mergeCells count="1">
    <mergeCell ref="A1:B1"/>
  </mergeCells>
  <conditionalFormatting sqref="A4">
    <cfRule type="expression" dxfId="1" priority="4" stopIfTrue="1">
      <formula>"len($A:$A)=3"</formula>
    </cfRule>
  </conditionalFormatting>
  <conditionalFormatting sqref="A5">
    <cfRule type="expression" dxfId="3" priority="1" stopIfTrue="1">
      <formula>"len($A:$A)=3"</formula>
    </cfRule>
  </conditionalFormatting>
  <conditionalFormatting sqref="A6">
    <cfRule type="expression" dxfId="1" priority="3" stopIfTrue="1">
      <formula>"len($A:$A)=3"</formula>
    </cfRule>
  </conditionalFormatting>
  <conditionalFormatting sqref="A7">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  2024年官渡区本级一般公共预算收入情况表</vt:lpstr>
      <vt:lpstr>1-2 2024年官渡区本级一般公共预算支出情况表</vt:lpstr>
      <vt:lpstr>1-3 2024年官渡区一般公共预算收入情况表</vt:lpstr>
      <vt:lpstr>1-4 一般公共预算支出情况表（公开到项级）</vt:lpstr>
      <vt:lpstr>1-52024年官渡区一般公共预算基本支出情况表（公开到款级）</vt:lpstr>
      <vt:lpstr>1-6  一般公共预算支出表（区对下转移支付项目） </vt:lpstr>
      <vt:lpstr>1-7  2024年官渡区本级分地区税收返还和转移支付预算表</vt:lpstr>
      <vt:lpstr>1-8  2024年官渡区本级“三公”经费预算财政拨款情况统计</vt:lpstr>
      <vt:lpstr>2-1  2024年官渡区本级政府性基金预算收入情况表</vt:lpstr>
      <vt:lpstr>2-2  2024年官渡区本级政府性基金预算支出情况表</vt:lpstr>
      <vt:lpstr>2-3  2024年官渡区本级政府性基金预算收入情况表</vt:lpstr>
      <vt:lpstr>2-4  2024年本级政府性基金预算支出情况表（公开到项级）</vt:lpstr>
      <vt:lpstr>2-5  官渡区本级政府性基金支出表（区对下转移支付）</vt:lpstr>
      <vt:lpstr>3-1 2024年官渡区国有资本经营收入预算情况表</vt:lpstr>
      <vt:lpstr>3-2  2024年官渡区本级国有资本经营支出预算情况表</vt:lpstr>
      <vt:lpstr>3-3  2024年官渡区本级国有资本经营收入预算情况表</vt:lpstr>
      <vt:lpstr>3-4 官渡区本级国有资本经营支出预算情况表（公开到项级）</vt:lpstr>
      <vt:lpstr>3-5 2024年官渡区本级国有资本经营预算转移支付表（官渡区</vt:lpstr>
      <vt:lpstr>3-6 2024年官渡区国有资本经营预算转移支付表（分项目）</vt:lpstr>
      <vt:lpstr>4-1  2024年官渡区本级社会保险基金收入预算情况表</vt:lpstr>
      <vt:lpstr>4-2  2024年官渡区本级社会保险基金支出预算情况表</vt:lpstr>
      <vt:lpstr>4-3  2024年官渡区本级社会保险基金收入预算情况表</vt:lpstr>
      <vt:lpstr>4-4 2024年官渡区本级社会保险基金支出预算情况表</vt:lpstr>
      <vt:lpstr>5-1 2023年地方政府债务限额及余额预算情况表</vt:lpstr>
      <vt:lpstr>5-2  官渡区2023年地方政府一般债务余额情况表</vt:lpstr>
      <vt:lpstr>5-3  官渡区本级2023年地方政府一般债务余额情况表</vt:lpstr>
      <vt:lpstr>5-4 官渡区2023年地方政府专项债务余额情况表</vt:lpstr>
      <vt:lpstr>5-5 本级2023年地方政府专项债务余额情况表（本级）</vt:lpstr>
      <vt:lpstr>5-6 地方政府债券发行及还本付息情况表</vt:lpstr>
      <vt:lpstr>5-7  2024年政府专项债务限额和余额情况表</vt:lpstr>
      <vt:lpstr>5-8 官渡区本级2024年年初新增地方政府债券资金安排表</vt:lpstr>
      <vt:lpstr>6-1   2024年官渡区本级重大政策和重点项目绩效目标表</vt:lpstr>
      <vt:lpstr>6-2  官渡区本级重点工作情况解释说明汇总表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2024-11-05T02:32:59Z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00351478F96041EEBE68EEE3BBE047FE_12</vt:lpwstr>
  </property>
</Properties>
</file>