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895" tabRatio="819" firstSheet="5" activeTab="7"/>
  </bookViews>
  <sheets>
    <sheet name="1-1 2025年官渡区本级一般公共预算收入情况表" sheetId="28" r:id="rId1"/>
    <sheet name="1-2 2025年官渡区本级一般公共预算支出情况表" sheetId="29" r:id="rId2"/>
    <sheet name="1-3 2025年官渡区本级一般公共预算收入情况表" sheetId="31" r:id="rId3"/>
    <sheet name="1-4 2025年官渡区一般公共预算支出情况表（公开到项级）" sheetId="33" r:id="rId4"/>
    <sheet name="1-52025年官渡区一般公共预算基本支出情况表（公开到款级）" sheetId="132" r:id="rId5"/>
    <sheet name="1-6 2025年官渡区一般公共预算支出表(对下转移支付项目)" sheetId="35" r:id="rId6"/>
    <sheet name="1-7  2025年官渡区本级分地区税收返还和转移支付预算表" sheetId="36" r:id="rId7"/>
    <sheet name="1-8  2025年官渡区本级“三公”经费预算财政拨款情况统计" sheetId="131" r:id="rId8"/>
    <sheet name="2-1  2025年官渡区政府性基金预算收入情况表" sheetId="54" r:id="rId9"/>
    <sheet name="2-2  2025年官渡区政府性基金预算支出情况表" sheetId="55" r:id="rId10"/>
    <sheet name="2-3 2025年官渡区本级政府性基金预算收入情况表" sheetId="56" r:id="rId11"/>
    <sheet name="2-4  2025年本级政府性基金预算支出情况表（公开到项级）" sheetId="57" r:id="rId12"/>
    <sheet name="2-5 2025年官渡区政府性基金支出表(对下转移支付)" sheetId="58" r:id="rId13"/>
    <sheet name="3-1 2025年官渡区国有资本经营收入预算情况表" sheetId="108" r:id="rId14"/>
    <sheet name="3-2  2025年官渡区国有资本经营支出预算情况表" sheetId="109" r:id="rId15"/>
    <sheet name="3-3  2025年官渡区本级国有资本经营收入预算情况表" sheetId="110" r:id="rId16"/>
    <sheet name="3-4 2025官渡区国有资本经营支出预算情况表（公开到项级）" sheetId="111" r:id="rId17"/>
    <sheet name="3-5 官渡区国有资本经营预算转移支付表 （分地区）" sheetId="129" r:id="rId18"/>
    <sheet name="3-6 国有资本经营预算转移支付表（分项目）" sheetId="130" r:id="rId19"/>
    <sheet name="4-1  2025年官渡区社会保险基金收入预算情况表" sheetId="113" r:id="rId20"/>
    <sheet name="4-2 2025年官渡区社会保险基金支出预算情况表" sheetId="114" r:id="rId21"/>
    <sheet name="4-3  2025年官渡区本级社会保险基金收入预算情况表" sheetId="117" r:id="rId22"/>
    <sheet name="4-4 2025年官渡区本级社会保险基金支出预算情况表" sheetId="118" r:id="rId23"/>
    <sheet name="5-1 2024年官渡区地方政府债务限额及余额预算情况表" sheetId="119" r:id="rId24"/>
    <sheet name="5-2  2024年官渡区地方政府一般债务余额情况表" sheetId="120" r:id="rId25"/>
    <sheet name="5-3  2024年官渡区本级地方政府一般债务余额情况表" sheetId="121" r:id="rId26"/>
    <sheet name="5-4 2024年官渡区地方政府专项债务余额情况表" sheetId="122" r:id="rId27"/>
    <sheet name="5-5 2024年官渡区地方政府专项债务余额情况表（本级）" sheetId="123" r:id="rId28"/>
    <sheet name="5-6 官渡区地方政府债券发行及还本付息情况表" sheetId="124" r:id="rId29"/>
    <sheet name="5-7 2025年官渡区地方政府债务限额提前下达情况表" sheetId="125" r:id="rId30"/>
    <sheet name="5-8 2025年官渡区本级年初新增地方政府债券资金安排表" sheetId="126" r:id="rId31"/>
    <sheet name="6-1 2025年官渡区重大政策和重点项目绩效目标表" sheetId="127" r:id="rId32"/>
    <sheet name="6-2 重点工作情况解释说明汇总表" sheetId="128" r:id="rId33"/>
  </sheets>
  <externalReferences>
    <externalReference r:id="rId34"/>
    <externalReference r:id="rId35"/>
  </externalReferences>
  <definedNames>
    <definedName name="_xlnm._FilterDatabase" localSheetId="0" hidden="1">'1-1 2025年官渡区本级一般公共预算收入情况表'!$A$4:$E$41</definedName>
    <definedName name="_xlnm._FilterDatabase" localSheetId="1" hidden="1">'1-2 2025年官渡区本级一般公共预算支出情况表'!$A$3:$E$39</definedName>
    <definedName name="_xlnm._FilterDatabase" localSheetId="2" hidden="1">'1-3 2025年官渡区本级一般公共预算收入情况表'!$A$3:$E$41</definedName>
    <definedName name="_xlnm._FilterDatabase" localSheetId="3" hidden="1">'1-4 2025年官渡区一般公共预算支出情况表（公开到项级）'!$A$3:$G$1345</definedName>
    <definedName name="_xlnm._FilterDatabase" localSheetId="4" hidden="1">'1-52025年官渡区一般公共预算基本支出情况表（公开到款级）'!$A$3:$B$31</definedName>
    <definedName name="_xlnm._FilterDatabase" localSheetId="5" hidden="1">'1-6 2025年官渡区一般公共预算支出表(对下转移支付项目)'!$A$3:$E$43</definedName>
    <definedName name="_xlnm._FilterDatabase" localSheetId="8" hidden="1">'2-1  2025年官渡区政府性基金预算收入情况表'!$A$3:$F$39</definedName>
    <definedName name="_xlnm._FilterDatabase" localSheetId="9" hidden="1">'2-2  2025年官渡区政府性基金预算支出情况表'!$A$3:$G$273</definedName>
    <definedName name="_xlnm._FilterDatabase" localSheetId="10" hidden="1">'2-3 2025年官渡区本级政府性基金预算收入情况表'!$A$3:$F$38</definedName>
    <definedName name="_xlnm._FilterDatabase" localSheetId="11" hidden="1">'2-4  2025年本级政府性基金预算支出情况表（公开到项级）'!$A$3:$G$277</definedName>
    <definedName name="_xlnm._FilterDatabase" localSheetId="13" hidden="1">'3-1 2025年官渡区国有资本经营收入预算情况表'!$A$3:$E$40</definedName>
    <definedName name="_xlnm._FilterDatabase" localSheetId="14" hidden="1">'3-2  2025年官渡区国有资本经营支出预算情况表'!$A$3:$E$28</definedName>
    <definedName name="_xlnm._FilterDatabase" localSheetId="15" hidden="1">'3-3  2025年官渡区本级国有资本经营收入预算情况表'!$A$3:$E$34</definedName>
    <definedName name="_xlnm._FilterDatabase" localSheetId="16" hidden="1">'3-4 2025官渡区国有资本经营支出预算情况表（公开到项级）'!$A$3:$E$25</definedName>
    <definedName name="_xlnm._FilterDatabase" localSheetId="19" hidden="1">'4-1  2025年官渡区社会保险基金收入预算情况表'!$A$3:$E$39</definedName>
    <definedName name="_xlnm._FilterDatabase" localSheetId="20" hidden="1">'4-2 2025年官渡区社会保险基金支出预算情况表'!$A$3:$E$23</definedName>
    <definedName name="_xlnm._FilterDatabase" localSheetId="21" hidden="1">'4-3  2025年官渡区本级社会保险基金收入预算情况表'!$A$3:$E$39</definedName>
    <definedName name="_xlnm._FilterDatabase" localSheetId="22" hidden="1">'4-4 2025年官渡区本级社会保险基金支出预算情况表'!$A$3:$F$23</definedName>
    <definedName name="_xlnm._FilterDatabase" localSheetId="12" hidden="1">'2-5 2025年官渡区政府性基金支出表(对下转移支付)'!$A$3:$E$18</definedName>
    <definedName name="_lst_r_地方财政预算表2015年全省汇总_10_科目编码名称">[2]_ESList!$A$1:$A$27</definedName>
    <definedName name="_xlnm.Print_Area" localSheetId="0">'1-1 2025年官渡区本级一般公共预算收入情况表'!$B$1:$E$41</definedName>
    <definedName name="_xlnm.Print_Area" localSheetId="1">'1-2 2025年官渡区本级一般公共预算支出情况表'!$B$1:$E$38</definedName>
    <definedName name="_xlnm.Print_Area" localSheetId="2">'1-3 2025年官渡区本级一般公共预算收入情况表'!$B$1:$E$41</definedName>
    <definedName name="_xlnm.Print_Area" localSheetId="3">'1-4 2025年官渡区一般公共预算支出情况表（公开到项级）'!$B$1:$E$1345</definedName>
    <definedName name="_xlnm.Print_Area" localSheetId="5">'1-6 2025年官渡区一般公共预算支出表(对下转移支付项目)'!$A$1:$C$43</definedName>
    <definedName name="_xlnm.Print_Area" localSheetId="6">'1-7  2025年官渡区本级分地区税收返还和转移支付预算表'!$A$1:$D$7</definedName>
    <definedName name="_xlnm.Print_Area" localSheetId="8">'2-1  2025年官渡区政府性基金预算收入情况表'!$B$1:$E$39</definedName>
    <definedName name="_xlnm.Print_Area" localSheetId="9">'2-2  2025年官渡区政府性基金预算支出情况表'!$B$1:$E$273</definedName>
    <definedName name="_xlnm.Print_Area" localSheetId="10">'2-3 2025年官渡区本级政府性基金预算收入情况表'!$B$1:$E$38</definedName>
    <definedName name="_xlnm.Print_Area" localSheetId="11">'2-4  2025年本级政府性基金预算支出情况表（公开到项级）'!$B$1:$E$277</definedName>
    <definedName name="_xlnm.Print_Area" localSheetId="12">'2-5 2025年官渡区政府性基金支出表(对下转移支付)'!$A$1:$D$16</definedName>
    <definedName name="_xlnm.Print_Titles" localSheetId="0">'1-1 2025年官渡区本级一般公共预算收入情况表'!$2:$4</definedName>
    <definedName name="_xlnm.Print_Titles" localSheetId="1">'1-2 2025年官渡区本级一般公共预算支出情况表'!$1:$3</definedName>
    <definedName name="_xlnm.Print_Titles" localSheetId="2">'1-3 2025年官渡区本级一般公共预算收入情况表'!$1:$3</definedName>
    <definedName name="_xlnm.Print_Titles" localSheetId="3">'1-4 2025年官渡区一般公共预算支出情况表（公开到项级）'!$1:$3</definedName>
    <definedName name="_xlnm.Print_Titles" localSheetId="5">'1-6 2025年官渡区一般公共预算支出表(对下转移支付项目)'!$1:$3</definedName>
    <definedName name="_xlnm.Print_Titles" localSheetId="6">'1-7  2025年官渡区本级分地区税收返还和转移支付预算表'!$1:$3</definedName>
    <definedName name="_xlnm.Print_Titles" localSheetId="8">'2-1  2025年官渡区政府性基金预算收入情况表'!$1:$3</definedName>
    <definedName name="_xlnm.Print_Titles" localSheetId="9">'2-2  2025年官渡区政府性基金预算支出情况表'!$1:$3</definedName>
    <definedName name="_xlnm.Print_Titles" localSheetId="10">'2-3 2025年官渡区本级政府性基金预算收入情况表'!$1:$3</definedName>
    <definedName name="_xlnm.Print_Titles" localSheetId="11">'2-4  2025年本级政府性基金预算支出情况表（公开到项级）'!$1:$3</definedName>
    <definedName name="_xlnm.Print_Titles" localSheetId="12">'2-5 2025年官渡区政府性基金支出表(对下转移支付)'!$1:$3</definedName>
    <definedName name="专项收入年初预算数" localSheetId="1">#REF!</definedName>
    <definedName name="专项收入年初预算数">#REF!</definedName>
    <definedName name="专项收入全年预计数" localSheetId="1">#REF!</definedName>
    <definedName name="专项收入全年预计数">#REF!</definedName>
    <definedName name="_xlnm.Print_Area" localSheetId="13">'3-1 2025年官渡区国有资本经营收入预算情况表'!$A$1:$D$40</definedName>
    <definedName name="_xlnm.Print_Titles" localSheetId="13">'3-1 2025年官渡区国有资本经营收入预算情况表'!$1:$3</definedName>
    <definedName name="专项收入年初预算数" localSheetId="13">#REF!</definedName>
    <definedName name="专项收入全年预计数" localSheetId="13">#REF!</definedName>
    <definedName name="_xlnm.Print_Area" localSheetId="14">'3-2  2025年官渡区国有资本经营支出预算情况表'!$A$1:$D$28</definedName>
    <definedName name="_xlnm.Print_Titles" localSheetId="14">'3-2  2025年官渡区国有资本经营支出预算情况表'!$1:$3</definedName>
    <definedName name="专项收入年初预算数" localSheetId="14">#REF!</definedName>
    <definedName name="专项收入全年预计数" localSheetId="14">#REF!</definedName>
    <definedName name="_xlnm.Print_Area" localSheetId="15">'3-3  2025年官渡区本级国有资本经营收入预算情况表'!$A$1:$D$34</definedName>
    <definedName name="_xlnm.Print_Titles" localSheetId="15">'3-3  2025年官渡区本级国有资本经营收入预算情况表'!$1:$3</definedName>
    <definedName name="专项收入年初预算数" localSheetId="15">#REF!</definedName>
    <definedName name="专项收入全年预计数" localSheetId="15">#REF!</definedName>
    <definedName name="_xlnm.Print_Area" localSheetId="16">'3-4 2025官渡区国有资本经营支出预算情况表（公开到项级）'!$A$1:$D$25</definedName>
    <definedName name="专项收入年初预算数" localSheetId="16">#REF!</definedName>
    <definedName name="专项收入全年预计数" localSheetId="16">#REF!</definedName>
    <definedName name="_lst_r_地方财政预算表2015年全省汇总_10_科目编码名称" localSheetId="19">[1]_ESList!$A$1:$A$27</definedName>
    <definedName name="_xlnm.Print_Area" localSheetId="19">'4-1  2025年官渡区社会保险基金收入预算情况表'!$A$1:$D$39</definedName>
    <definedName name="_xlnm.Print_Titles" localSheetId="19">'4-1  2025年官渡区社会保险基金收入预算情况表'!$1:$3</definedName>
    <definedName name="专项收入年初预算数" localSheetId="19">#REF!</definedName>
    <definedName name="专项收入全年预计数" localSheetId="19">#REF!</definedName>
    <definedName name="_lst_r_地方财政预算表2015年全省汇总_10_科目编码名称" localSheetId="20">[1]_ESList!$A$1:$A$27</definedName>
    <definedName name="_xlnm.Print_Area" localSheetId="20">'4-2 2025年官渡区社会保险基金支出预算情况表'!$A$1:$D$23</definedName>
    <definedName name="专项收入年初预算数" localSheetId="20">#REF!</definedName>
    <definedName name="专项收入全年预计数" localSheetId="20">#REF!</definedName>
    <definedName name="_lst_r_地方财政预算表2015年全省汇总_10_科目编码名称" localSheetId="21">[1]_ESList!$A$1:$A$27</definedName>
    <definedName name="_xlnm.Print_Area" localSheetId="21">'4-3  2025年官渡区本级社会保险基金收入预算情况表'!$A$1:$D$39</definedName>
    <definedName name="_xlnm.Print_Titles" localSheetId="21">'4-3  2025年官渡区本级社会保险基金收入预算情况表'!$1:$3</definedName>
    <definedName name="专项收入年初预算数" localSheetId="21">#REF!</definedName>
    <definedName name="专项收入全年预计数" localSheetId="21">#REF!</definedName>
    <definedName name="_lst_r_地方财政预算表2015年全省汇总_10_科目编码名称" localSheetId="22">[1]_ESList!$A$1:$A$27</definedName>
    <definedName name="_xlnm.Print_Area" localSheetId="22">'4-4 2025年官渡区本级社会保险基金支出预算情况表'!$A$1:$D$23</definedName>
    <definedName name="专项收入年初预算数" localSheetId="22">#REF!</definedName>
    <definedName name="专项收入全年预计数" localSheetId="22">#REF!</definedName>
    <definedName name="专项收入年初预算数" localSheetId="23">#REF!</definedName>
    <definedName name="专项收入全年预计数" localSheetId="23">#REF!</definedName>
    <definedName name="专项收入年初预算数" localSheetId="24">#REF!</definedName>
    <definedName name="专项收入全年预计数" localSheetId="24">#REF!</definedName>
    <definedName name="专项收入年初预算数" localSheetId="25">#REF!</definedName>
    <definedName name="专项收入全年预计数" localSheetId="25">#REF!</definedName>
    <definedName name="专项收入年初预算数" localSheetId="26">#REF!</definedName>
    <definedName name="专项收入全年预计数" localSheetId="26">#REF!</definedName>
    <definedName name="专项收入年初预算数" localSheetId="27">#REF!</definedName>
    <definedName name="专项收入全年预计数" localSheetId="27">#REF!</definedName>
    <definedName name="专项收入年初预算数" localSheetId="28">#REF!</definedName>
    <definedName name="专项收入全年预计数" localSheetId="28">#REF!</definedName>
    <definedName name="专项收入年初预算数" localSheetId="29">#REF!</definedName>
    <definedName name="专项收入全年预计数" localSheetId="29">#REF!</definedName>
    <definedName name="专项收入年初预算数" localSheetId="30">#REF!</definedName>
    <definedName name="专项收入全年预计数" localSheetId="30">#REF!</definedName>
    <definedName name="专项收入年初预算数" localSheetId="31">#REF!</definedName>
    <definedName name="专项收入全年预计数" localSheetId="31">#REF!</definedName>
    <definedName name="_xlnm.Print_Area" localSheetId="31">'6-1 2025年官渡区重大政策和重点项目绩效目标表'!#REF!</definedName>
    <definedName name="专项收入年初预算数" localSheetId="32">#REF!</definedName>
    <definedName name="专项收入全年预计数" localSheetId="32">#REF!</definedName>
    <definedName name="专项收入年初预算数" localSheetId="17">#REF!</definedName>
    <definedName name="专项收入全年预计数" localSheetId="17">#REF!</definedName>
    <definedName name="专项收入年初预算数" localSheetId="18">#REF!</definedName>
    <definedName name="专项收入全年预计数" localSheetId="18">#REF!</definedName>
    <definedName name="专项收入年初预算数" localSheetId="7">#REF!</definedName>
    <definedName name="专项收入全年预计数" localSheetId="7">#REF!</definedName>
    <definedName name="专项收入年初预算数" localSheetId="4">#REF!</definedName>
    <definedName name="专项收入全年预计数" localSheetId="4">#REF!</definedName>
    <definedName name="_xlnm.Print_Area" localSheetId="4">'1-52025年官渡区一般公共预算基本支出情况表（公开到款级）'!$A$1:$B$31</definedName>
    <definedName name="_xlnm.Print_Titles" localSheetId="4">'1-52025年官渡区一般公共预算基本支出情况表（公开到款级）'!$1:$3</definedName>
    <definedName name="_xlnm.Print_Area" localSheetId="17">'3-5 官渡区国有资本经营预算转移支付表 （分地区）'!$A$1:$B$6</definedName>
    <definedName name="_xlnm.Print_Area" localSheetId="18">'3-6 国有资本经营预算转移支付表（分项目）'!$A$1:$B$6</definedName>
  </definedNames>
  <calcPr calcId="144525" fullPrecision="0"/>
</workbook>
</file>

<file path=xl/sharedStrings.xml><?xml version="1.0" encoding="utf-8"?>
<sst xmlns="http://schemas.openxmlformats.org/spreadsheetml/2006/main" count="5603" uniqueCount="3507">
  <si>
    <t>附件1</t>
  </si>
  <si>
    <t>1-1  2025年官渡区一般公共预算收入情况表</t>
  </si>
  <si>
    <t>单位：万元</t>
  </si>
  <si>
    <t>科目编码</t>
  </si>
  <si>
    <t>项目</t>
  </si>
  <si>
    <t>2024年执行数</t>
  </si>
  <si>
    <t>2025年预算数</t>
  </si>
  <si>
    <t>预算数比上年执行数增长%</t>
  </si>
  <si>
    <t>101</t>
  </si>
  <si>
    <t>一、税收收入</t>
  </si>
  <si>
    <t>10101</t>
  </si>
  <si>
    <t xml:space="preserve">   增值税</t>
  </si>
  <si>
    <t>10104</t>
  </si>
  <si>
    <t xml:space="preserve">   企业所得税</t>
  </si>
  <si>
    <t>10106</t>
  </si>
  <si>
    <t xml:space="preserve">   个人所得税</t>
  </si>
  <si>
    <t>10107</t>
  </si>
  <si>
    <t xml:space="preserve">   资源税</t>
  </si>
  <si>
    <t>10109</t>
  </si>
  <si>
    <t xml:space="preserve">   城市维护建设税</t>
  </si>
  <si>
    <t>10110</t>
  </si>
  <si>
    <t xml:space="preserve">   房产税</t>
  </si>
  <si>
    <t>10111</t>
  </si>
  <si>
    <t xml:space="preserve">   印花税</t>
  </si>
  <si>
    <t>10112</t>
  </si>
  <si>
    <t xml:space="preserve">   城镇土地使用税</t>
  </si>
  <si>
    <t>10113</t>
  </si>
  <si>
    <t xml:space="preserve">   土地增值税</t>
  </si>
  <si>
    <t>10114</t>
  </si>
  <si>
    <t xml:space="preserve">   车船税</t>
  </si>
  <si>
    <t>10118</t>
  </si>
  <si>
    <t xml:space="preserve">   耕地占用税</t>
  </si>
  <si>
    <t>10119</t>
  </si>
  <si>
    <t xml:space="preserve">   契税</t>
  </si>
  <si>
    <t>10120</t>
  </si>
  <si>
    <t xml:space="preserve">   烟叶税</t>
  </si>
  <si>
    <t>10121</t>
  </si>
  <si>
    <t xml:space="preserve">   环境保护税</t>
  </si>
  <si>
    <t>10199</t>
  </si>
  <si>
    <t xml:space="preserve">   其他税收收入</t>
  </si>
  <si>
    <t>103</t>
  </si>
  <si>
    <t>二、非税收入</t>
  </si>
  <si>
    <t>10302</t>
  </si>
  <si>
    <t xml:space="preserve">   专项收入</t>
  </si>
  <si>
    <t>10304</t>
  </si>
  <si>
    <t xml:space="preserve">   行政事业性收费收入</t>
  </si>
  <si>
    <t>10305</t>
  </si>
  <si>
    <t xml:space="preserve">   罚没收入</t>
  </si>
  <si>
    <t>10306</t>
  </si>
  <si>
    <t xml:space="preserve">   国有资本经营收入</t>
  </si>
  <si>
    <t>10307</t>
  </si>
  <si>
    <t xml:space="preserve">   国有资源（资产）有偿使用收入</t>
  </si>
  <si>
    <t>10308</t>
  </si>
  <si>
    <t xml:space="preserve">   捐赠收入</t>
  </si>
  <si>
    <t>10309</t>
  </si>
  <si>
    <t xml:space="preserve">   政府住房基金收入</t>
  </si>
  <si>
    <t>10399</t>
  </si>
  <si>
    <t xml:space="preserve">   其他收入</t>
  </si>
  <si>
    <t>官渡区一般公共预算收入</t>
  </si>
  <si>
    <t>地方政府一般债务收入</t>
  </si>
  <si>
    <t>转移性收入</t>
  </si>
  <si>
    <t xml:space="preserve">   返还性收入</t>
  </si>
  <si>
    <t xml:space="preserve">   转移支付收入</t>
  </si>
  <si>
    <t xml:space="preserve">   上年结余收入</t>
  </si>
  <si>
    <t xml:space="preserve">   调入资金</t>
  </si>
  <si>
    <t xml:space="preserve">   接受其他地区援助收入</t>
  </si>
  <si>
    <t xml:space="preserve">   债务转贷收入</t>
  </si>
  <si>
    <t xml:space="preserve">   动用预算稳定调节基金</t>
  </si>
  <si>
    <t>各项收入合计</t>
  </si>
  <si>
    <t>201</t>
  </si>
  <si>
    <t>一、一般公共服务</t>
  </si>
  <si>
    <t>202</t>
  </si>
  <si>
    <t>二、外交支出</t>
  </si>
  <si>
    <t>203</t>
  </si>
  <si>
    <t>三、国防支出</t>
  </si>
  <si>
    <t>204</t>
  </si>
  <si>
    <t>四、公共安全支出</t>
  </si>
  <si>
    <t>205</t>
  </si>
  <si>
    <t>五、教育支出</t>
  </si>
  <si>
    <t>206</t>
  </si>
  <si>
    <t>六、科学技术支出</t>
  </si>
  <si>
    <t>207</t>
  </si>
  <si>
    <t>七、文化旅游体育与传媒支出</t>
  </si>
  <si>
    <t>208</t>
  </si>
  <si>
    <t>八、社会保障和就业支出</t>
  </si>
  <si>
    <t>210</t>
  </si>
  <si>
    <t>九、卫生健康支出</t>
  </si>
  <si>
    <t>211</t>
  </si>
  <si>
    <t>十、节能环保支出</t>
  </si>
  <si>
    <t>212</t>
  </si>
  <si>
    <t>十一、城乡社区支出</t>
  </si>
  <si>
    <t>213</t>
  </si>
  <si>
    <t>十二、农林水支出</t>
  </si>
  <si>
    <t>214</t>
  </si>
  <si>
    <t>十三、交通运输支出</t>
  </si>
  <si>
    <t>215</t>
  </si>
  <si>
    <t>十四、资源勘探工业信息等支出</t>
  </si>
  <si>
    <t>216</t>
  </si>
  <si>
    <t>十五、商业服务业等支出</t>
  </si>
  <si>
    <t>217</t>
  </si>
  <si>
    <t>十六、金融支出</t>
  </si>
  <si>
    <t>219</t>
  </si>
  <si>
    <t>十七、援助其他地区支出</t>
  </si>
  <si>
    <t>220</t>
  </si>
  <si>
    <t>十八、自然资源海洋气象等支出</t>
  </si>
  <si>
    <t>221</t>
  </si>
  <si>
    <t>十九、住房保障支出</t>
  </si>
  <si>
    <t>222</t>
  </si>
  <si>
    <t>二十、粮油物资储备支出</t>
  </si>
  <si>
    <t>224</t>
  </si>
  <si>
    <t>二十一、灾害防治及应急管理支出</t>
  </si>
  <si>
    <t>227</t>
  </si>
  <si>
    <t>二十二、预备费</t>
  </si>
  <si>
    <t>232</t>
  </si>
  <si>
    <t>二十三、债务付息支出</t>
  </si>
  <si>
    <t>233</t>
  </si>
  <si>
    <t>二十四、债务发行费用支出</t>
  </si>
  <si>
    <t>229</t>
  </si>
  <si>
    <t>二十五、其他支出</t>
  </si>
  <si>
    <t>官渡区一般公共预算支出</t>
  </si>
  <si>
    <t>转移性支出</t>
  </si>
  <si>
    <t xml:space="preserve">    上解支出</t>
  </si>
  <si>
    <t xml:space="preserve">    调出资金</t>
  </si>
  <si>
    <t xml:space="preserve">    安排预算稳定调节基金</t>
  </si>
  <si>
    <t xml:space="preserve">    补充预算周转金</t>
  </si>
  <si>
    <t>地方政府一般债务还本支出</t>
  </si>
  <si>
    <t>年终结转</t>
  </si>
  <si>
    <t>各项支出合计</t>
  </si>
  <si>
    <t>1-3  2025年官渡区本级一般公共预算收入情况表</t>
  </si>
  <si>
    <t>2024年预算数</t>
  </si>
  <si>
    <t>比上年预算数增长%</t>
  </si>
  <si>
    <r>
      <rPr>
        <sz val="14"/>
        <rFont val="宋体"/>
        <charset val="134"/>
      </rPr>
      <t>10199</t>
    </r>
  </si>
  <si>
    <t xml:space="preserve">   上解收入</t>
  </si>
  <si>
    <t>1-3  2025年官渡区一般公共预算支出情况表（公开到项级）</t>
  </si>
  <si>
    <t>打印</t>
  </si>
  <si>
    <t>类-款-项</t>
  </si>
  <si>
    <t>20101</t>
  </si>
  <si>
    <t xml:space="preserve">   人大事务</t>
  </si>
  <si>
    <t>2010101</t>
  </si>
  <si>
    <t xml:space="preserve">     行政运行</t>
  </si>
  <si>
    <t>2010102</t>
  </si>
  <si>
    <t xml:space="preserve">     一般行政管理事务</t>
  </si>
  <si>
    <t>2010103</t>
  </si>
  <si>
    <t xml:space="preserve">     机关服务</t>
  </si>
  <si>
    <t>2010104</t>
  </si>
  <si>
    <t xml:space="preserve">     人大会议</t>
  </si>
  <si>
    <t>2010105</t>
  </si>
  <si>
    <t xml:space="preserve">     人大立法</t>
  </si>
  <si>
    <t>2010106</t>
  </si>
  <si>
    <t xml:space="preserve">     人大监督</t>
  </si>
  <si>
    <t>2010107</t>
  </si>
  <si>
    <t xml:space="preserve">     人大代表履职能力提升</t>
  </si>
  <si>
    <t>2010108</t>
  </si>
  <si>
    <t xml:space="preserve">     代表工作</t>
  </si>
  <si>
    <t>2010109</t>
  </si>
  <si>
    <t xml:space="preserve">     人大信访工作</t>
  </si>
  <si>
    <t>2010150</t>
  </si>
  <si>
    <t xml:space="preserve">     事业运行</t>
  </si>
  <si>
    <t>2010199</t>
  </si>
  <si>
    <t xml:space="preserve">     其他人大事务支出</t>
  </si>
  <si>
    <t>20102</t>
  </si>
  <si>
    <t xml:space="preserve">   政协事务</t>
  </si>
  <si>
    <t>2010201</t>
  </si>
  <si>
    <t>2010202</t>
  </si>
  <si>
    <t>2010203</t>
  </si>
  <si>
    <t>2010204</t>
  </si>
  <si>
    <t xml:space="preserve">     政协会议</t>
  </si>
  <si>
    <t>2010205</t>
  </si>
  <si>
    <t xml:space="preserve">     委员视察</t>
  </si>
  <si>
    <t>2010206</t>
  </si>
  <si>
    <t xml:space="preserve">     参政议政</t>
  </si>
  <si>
    <t>2010250</t>
  </si>
  <si>
    <t>2010299</t>
  </si>
  <si>
    <t xml:space="preserve">     其他政协事务支出</t>
  </si>
  <si>
    <t>20103</t>
  </si>
  <si>
    <t xml:space="preserve">   政府办公厅(室)及相关机构事务</t>
  </si>
  <si>
    <t>2010301</t>
  </si>
  <si>
    <t>2010302</t>
  </si>
  <si>
    <t>2010303</t>
  </si>
  <si>
    <t>2010304</t>
  </si>
  <si>
    <t xml:space="preserve">     专项服务</t>
  </si>
  <si>
    <t>2010305</t>
  </si>
  <si>
    <t xml:space="preserve">     专项业务及机关事务管理</t>
  </si>
  <si>
    <t>2010306</t>
  </si>
  <si>
    <t xml:space="preserve">     政务公开审批</t>
  </si>
  <si>
    <t>2010308</t>
  </si>
  <si>
    <t xml:space="preserve">     信访事务</t>
  </si>
  <si>
    <t>2010309</t>
  </si>
  <si>
    <t xml:space="preserve">     参事事务</t>
  </si>
  <si>
    <t>2010350</t>
  </si>
  <si>
    <t>2010399</t>
  </si>
  <si>
    <t xml:space="preserve">     其他政府办公厅（室）及相关机构事务支出</t>
  </si>
  <si>
    <t>20104</t>
  </si>
  <si>
    <t xml:space="preserve">   发展与改革事务</t>
  </si>
  <si>
    <t>2010401</t>
  </si>
  <si>
    <t>2010402</t>
  </si>
  <si>
    <t>2010403</t>
  </si>
  <si>
    <t>2010404</t>
  </si>
  <si>
    <t xml:space="preserve">     战略规划与实施</t>
  </si>
  <si>
    <t>2010405</t>
  </si>
  <si>
    <t xml:space="preserve">     日常经济运行调节</t>
  </si>
  <si>
    <t>2010406</t>
  </si>
  <si>
    <t xml:space="preserve">     社会事业发展规划</t>
  </si>
  <si>
    <t>2010407</t>
  </si>
  <si>
    <t xml:space="preserve">     经济体制改革研究</t>
  </si>
  <si>
    <t>2010408</t>
  </si>
  <si>
    <t xml:space="preserve">     物价管理</t>
  </si>
  <si>
    <t>2010450</t>
  </si>
  <si>
    <t>2010499</t>
  </si>
  <si>
    <t xml:space="preserve">     其他发展与改革事务支出</t>
  </si>
  <si>
    <t>20105</t>
  </si>
  <si>
    <t xml:space="preserve">   统计信息事务</t>
  </si>
  <si>
    <t>2010501</t>
  </si>
  <si>
    <t>2010502</t>
  </si>
  <si>
    <t>2010503</t>
  </si>
  <si>
    <t>2010504</t>
  </si>
  <si>
    <t xml:space="preserve">     信息事务</t>
  </si>
  <si>
    <t>2010505</t>
  </si>
  <si>
    <t xml:space="preserve">     专项统计业务</t>
  </si>
  <si>
    <t>2010506</t>
  </si>
  <si>
    <t xml:space="preserve">     统计管理</t>
  </si>
  <si>
    <t>2010507</t>
  </si>
  <si>
    <t xml:space="preserve">     专项普查活动</t>
  </si>
  <si>
    <t>2010508</t>
  </si>
  <si>
    <t xml:space="preserve">     统计抽样调查</t>
  </si>
  <si>
    <t>2010550</t>
  </si>
  <si>
    <t>2010599</t>
  </si>
  <si>
    <t xml:space="preserve">     其他统计信息事务支出</t>
  </si>
  <si>
    <t>20106</t>
  </si>
  <si>
    <t xml:space="preserve">   财政事务</t>
  </si>
  <si>
    <t>2010601</t>
  </si>
  <si>
    <t>2010602</t>
  </si>
  <si>
    <t>2010603</t>
  </si>
  <si>
    <t>2010604</t>
  </si>
  <si>
    <t xml:space="preserve">     预算改革业务</t>
  </si>
  <si>
    <t>2010605</t>
  </si>
  <si>
    <t xml:space="preserve">     财政国库业务</t>
  </si>
  <si>
    <t>2010606</t>
  </si>
  <si>
    <t xml:space="preserve">     财政监察</t>
  </si>
  <si>
    <t>2010607</t>
  </si>
  <si>
    <t xml:space="preserve">     信息化建设</t>
  </si>
  <si>
    <t>2010608</t>
  </si>
  <si>
    <t xml:space="preserve">     财政委托业务支出</t>
  </si>
  <si>
    <t>2010650</t>
  </si>
  <si>
    <t>2010699</t>
  </si>
  <si>
    <t xml:space="preserve">     其他财政事务支出</t>
  </si>
  <si>
    <t>20107</t>
  </si>
  <si>
    <t xml:space="preserve">   税收事务</t>
  </si>
  <si>
    <t>2010701</t>
  </si>
  <si>
    <t>2010702</t>
  </si>
  <si>
    <t>2010703</t>
  </si>
  <si>
    <t>2010704</t>
  </si>
  <si>
    <t xml:space="preserve">     税务办案</t>
  </si>
  <si>
    <t>2010705</t>
  </si>
  <si>
    <t xml:space="preserve">     发票管理及税务登记</t>
  </si>
  <si>
    <t>2010706</t>
  </si>
  <si>
    <t xml:space="preserve">     代扣代收代征税款手续费</t>
  </si>
  <si>
    <t>2010707</t>
  </si>
  <si>
    <t xml:space="preserve">     税务宣传</t>
  </si>
  <si>
    <t>2010708</t>
  </si>
  <si>
    <t xml:space="preserve">     协税护税</t>
  </si>
  <si>
    <t>2010709</t>
  </si>
  <si>
    <t xml:space="preserve">     税收业务</t>
  </si>
  <si>
    <t>2010750</t>
  </si>
  <si>
    <t>2010799</t>
  </si>
  <si>
    <t xml:space="preserve">     其他税收事务支出</t>
  </si>
  <si>
    <t>20108</t>
  </si>
  <si>
    <t xml:space="preserve">   审计事务</t>
  </si>
  <si>
    <t>2010801</t>
  </si>
  <si>
    <t>2010802</t>
  </si>
  <si>
    <t>2010803</t>
  </si>
  <si>
    <t>2010804</t>
  </si>
  <si>
    <t xml:space="preserve">     审计业务</t>
  </si>
  <si>
    <t>2010805</t>
  </si>
  <si>
    <t xml:space="preserve">     审计管理</t>
  </si>
  <si>
    <t>2010806</t>
  </si>
  <si>
    <t>2010850</t>
  </si>
  <si>
    <t>2010899</t>
  </si>
  <si>
    <t xml:space="preserve">     其他审计事务支出</t>
  </si>
  <si>
    <t>20109</t>
  </si>
  <si>
    <t xml:space="preserve">   海关事务</t>
  </si>
  <si>
    <t>2010901</t>
  </si>
  <si>
    <t>2010902</t>
  </si>
  <si>
    <t>2010903</t>
  </si>
  <si>
    <t>2010905</t>
  </si>
  <si>
    <t xml:space="preserve">     缉私办案</t>
  </si>
  <si>
    <t>2010907</t>
  </si>
  <si>
    <t xml:space="preserve">     口岸管理</t>
  </si>
  <si>
    <t>2010908</t>
  </si>
  <si>
    <t>2010909</t>
  </si>
  <si>
    <t xml:space="preserve">     海关关务</t>
  </si>
  <si>
    <t>2010910</t>
  </si>
  <si>
    <t xml:space="preserve">     关税征管</t>
  </si>
  <si>
    <t>2010911</t>
  </si>
  <si>
    <t xml:space="preserve">     海关监管</t>
  </si>
  <si>
    <t>2010912</t>
  </si>
  <si>
    <t xml:space="preserve">     检验检疫</t>
  </si>
  <si>
    <t>2010950</t>
  </si>
  <si>
    <t>2010999</t>
  </si>
  <si>
    <t xml:space="preserve">     其他海关事务支出</t>
  </si>
  <si>
    <t>20110</t>
  </si>
  <si>
    <t xml:space="preserve">   人力资源事务</t>
  </si>
  <si>
    <t>2011001</t>
  </si>
  <si>
    <t>2011002</t>
  </si>
  <si>
    <t>2011003</t>
  </si>
  <si>
    <t>2011004</t>
  </si>
  <si>
    <t xml:space="preserve">     政府特殊津贴</t>
  </si>
  <si>
    <t>2011005</t>
  </si>
  <si>
    <t xml:space="preserve">     资助留学回国人员</t>
  </si>
  <si>
    <t>2011007</t>
  </si>
  <si>
    <t xml:space="preserve">     博士后日常经费</t>
  </si>
  <si>
    <t>2011008</t>
  </si>
  <si>
    <t xml:space="preserve">     引进人才费用</t>
  </si>
  <si>
    <t>2011050</t>
  </si>
  <si>
    <t>2011099</t>
  </si>
  <si>
    <t xml:space="preserve">     其他人力资源事务支出</t>
  </si>
  <si>
    <t>20111</t>
  </si>
  <si>
    <t xml:space="preserve">   纪检监察事务</t>
  </si>
  <si>
    <t>2011101</t>
  </si>
  <si>
    <t>2011102</t>
  </si>
  <si>
    <t>2011103</t>
  </si>
  <si>
    <t>2011104</t>
  </si>
  <si>
    <t xml:space="preserve">     大案要案查处</t>
  </si>
  <si>
    <t>2011105</t>
  </si>
  <si>
    <t xml:space="preserve">     派驻派出机构</t>
  </si>
  <si>
    <t>2011106</t>
  </si>
  <si>
    <t xml:space="preserve">     巡视工作</t>
  </si>
  <si>
    <t>2011150</t>
  </si>
  <si>
    <t>2011199</t>
  </si>
  <si>
    <t xml:space="preserve">     其他纪检监察事务支出</t>
  </si>
  <si>
    <t>20113</t>
  </si>
  <si>
    <t xml:space="preserve">   商贸事务</t>
  </si>
  <si>
    <t>2011301</t>
  </si>
  <si>
    <t>2011302</t>
  </si>
  <si>
    <t>2011303</t>
  </si>
  <si>
    <t>2011304</t>
  </si>
  <si>
    <t xml:space="preserve">     对外贸易管理</t>
  </si>
  <si>
    <t>2011305</t>
  </si>
  <si>
    <t xml:space="preserve">     国际经济合作</t>
  </si>
  <si>
    <t>2011306</t>
  </si>
  <si>
    <t xml:space="preserve">     外资管理</t>
  </si>
  <si>
    <t>2011307</t>
  </si>
  <si>
    <t xml:space="preserve">     国内贸易管理</t>
  </si>
  <si>
    <t>2011308</t>
  </si>
  <si>
    <t xml:space="preserve">     招商引资</t>
  </si>
  <si>
    <t>2011350</t>
  </si>
  <si>
    <t>2011399</t>
  </si>
  <si>
    <t xml:space="preserve">     其他商贸事务支出</t>
  </si>
  <si>
    <t>20114</t>
  </si>
  <si>
    <t xml:space="preserve">   知识产权事务</t>
  </si>
  <si>
    <t>2011401</t>
  </si>
  <si>
    <t>2011402</t>
  </si>
  <si>
    <t>2011403</t>
  </si>
  <si>
    <t>2011404</t>
  </si>
  <si>
    <t xml:space="preserve">     专利审批</t>
  </si>
  <si>
    <t>2011405</t>
  </si>
  <si>
    <t xml:space="preserve">     产权战略与规划</t>
  </si>
  <si>
    <t>2011406</t>
  </si>
  <si>
    <t xml:space="preserve">     专利试点和产业化推进</t>
  </si>
  <si>
    <t>2011408</t>
  </si>
  <si>
    <t xml:space="preserve">     国际合作与交流</t>
  </si>
  <si>
    <t>2011409</t>
  </si>
  <si>
    <t xml:space="preserve">     知识产权宏观管理</t>
  </si>
  <si>
    <t>2011410</t>
  </si>
  <si>
    <t xml:space="preserve">     商标管理</t>
  </si>
  <si>
    <t>2011411</t>
  </si>
  <si>
    <t xml:space="preserve">     原产地地理标志管理</t>
  </si>
  <si>
    <t>2011450</t>
  </si>
  <si>
    <t>2011499</t>
  </si>
  <si>
    <t xml:space="preserve">     其他知识产权事务支出</t>
  </si>
  <si>
    <t>20123</t>
  </si>
  <si>
    <t xml:space="preserve">   民族事务</t>
  </si>
  <si>
    <t>2012301</t>
  </si>
  <si>
    <t>2012302</t>
  </si>
  <si>
    <t>2012303</t>
  </si>
  <si>
    <t>2012304</t>
  </si>
  <si>
    <t xml:space="preserve">     民族工作专项</t>
  </si>
  <si>
    <t>2012350</t>
  </si>
  <si>
    <t>2012399</t>
  </si>
  <si>
    <t xml:space="preserve">     其他民族事务支出</t>
  </si>
  <si>
    <t>20125</t>
  </si>
  <si>
    <t xml:space="preserve">   港澳台事务</t>
  </si>
  <si>
    <t>2012501</t>
  </si>
  <si>
    <t>2012502</t>
  </si>
  <si>
    <t>2012503</t>
  </si>
  <si>
    <t>2012504</t>
  </si>
  <si>
    <t xml:space="preserve">     港澳事务</t>
  </si>
  <si>
    <t>2012505</t>
  </si>
  <si>
    <t xml:space="preserve">     台湾事务</t>
  </si>
  <si>
    <t>2012550</t>
  </si>
  <si>
    <t>2012599</t>
  </si>
  <si>
    <t xml:space="preserve">     其他港澳台事务支出</t>
  </si>
  <si>
    <t>20126</t>
  </si>
  <si>
    <t xml:space="preserve">   档案事务</t>
  </si>
  <si>
    <t>2012601</t>
  </si>
  <si>
    <t>2012602</t>
  </si>
  <si>
    <t>2012603</t>
  </si>
  <si>
    <t>2012604</t>
  </si>
  <si>
    <t xml:space="preserve">     档案馆</t>
  </si>
  <si>
    <t>2012699</t>
  </si>
  <si>
    <t xml:space="preserve">     其他档案事务支出</t>
  </si>
  <si>
    <t>20128</t>
  </si>
  <si>
    <t xml:space="preserve">   民主党派及工商联事务</t>
  </si>
  <si>
    <t>2012801</t>
  </si>
  <si>
    <t>2012802</t>
  </si>
  <si>
    <t>2012803</t>
  </si>
  <si>
    <t>2012804</t>
  </si>
  <si>
    <t>2012850</t>
  </si>
  <si>
    <t>2012899</t>
  </si>
  <si>
    <t xml:space="preserve">     其他民主党派及工商联事务支出</t>
  </si>
  <si>
    <t>20129</t>
  </si>
  <si>
    <t xml:space="preserve">   群众团体事务</t>
  </si>
  <si>
    <t>2012901</t>
  </si>
  <si>
    <t>2012902</t>
  </si>
  <si>
    <t>2012903</t>
  </si>
  <si>
    <t xml:space="preserve">     工会事务</t>
  </si>
  <si>
    <t>2012950</t>
  </si>
  <si>
    <t>2012999</t>
  </si>
  <si>
    <t xml:space="preserve">     其他群众团体事务支出</t>
  </si>
  <si>
    <t>20131</t>
  </si>
  <si>
    <t xml:space="preserve">   党委办公厅（室）及相关机构事务</t>
  </si>
  <si>
    <t>2013101</t>
  </si>
  <si>
    <t>2013102</t>
  </si>
  <si>
    <t>2013103</t>
  </si>
  <si>
    <t>2013105</t>
  </si>
  <si>
    <t xml:space="preserve">     专项业务</t>
  </si>
  <si>
    <t>2013150</t>
  </si>
  <si>
    <t>2013199</t>
  </si>
  <si>
    <t xml:space="preserve">     其他党委办公厅（室）及相关机构事务支出</t>
  </si>
  <si>
    <t>20132</t>
  </si>
  <si>
    <t xml:space="preserve">   组织事务</t>
  </si>
  <si>
    <t>2013201</t>
  </si>
  <si>
    <t>2013202</t>
  </si>
  <si>
    <t>2013203</t>
  </si>
  <si>
    <t>2013204</t>
  </si>
  <si>
    <t xml:space="preserve">     公务员事务</t>
  </si>
  <si>
    <t>2013250</t>
  </si>
  <si>
    <t>2013299</t>
  </si>
  <si>
    <t xml:space="preserve">     其他组织事务支出</t>
  </si>
  <si>
    <t>20133</t>
  </si>
  <si>
    <t xml:space="preserve">   宣传事务</t>
  </si>
  <si>
    <t>2013301</t>
  </si>
  <si>
    <t>2013302</t>
  </si>
  <si>
    <t>2013303</t>
  </si>
  <si>
    <t>2013304</t>
  </si>
  <si>
    <t xml:space="preserve">     宣传管理</t>
  </si>
  <si>
    <t>2013350</t>
  </si>
  <si>
    <t>2013399</t>
  </si>
  <si>
    <t xml:space="preserve">     其他宣传事务支出</t>
  </si>
  <si>
    <t>20134</t>
  </si>
  <si>
    <t xml:space="preserve">   统战事务</t>
  </si>
  <si>
    <t>2013401</t>
  </si>
  <si>
    <t>2013402</t>
  </si>
  <si>
    <t>2013403</t>
  </si>
  <si>
    <t>2013404</t>
  </si>
  <si>
    <t xml:space="preserve">     宗教事务</t>
  </si>
  <si>
    <t>2013405</t>
  </si>
  <si>
    <t xml:space="preserve">     华侨事务</t>
  </si>
  <si>
    <t>2013450</t>
  </si>
  <si>
    <t>2013499</t>
  </si>
  <si>
    <t xml:space="preserve">     其他统战事务支出</t>
  </si>
  <si>
    <t>20135</t>
  </si>
  <si>
    <t xml:space="preserve">   对外联络事务</t>
  </si>
  <si>
    <t>2013501</t>
  </si>
  <si>
    <t>2013502</t>
  </si>
  <si>
    <t>2013503</t>
  </si>
  <si>
    <t>2013550</t>
  </si>
  <si>
    <t>2013599</t>
  </si>
  <si>
    <t xml:space="preserve">     其他对外联络事务支出</t>
  </si>
  <si>
    <t>20136</t>
  </si>
  <si>
    <t xml:space="preserve">   其他共产党事务支出</t>
  </si>
  <si>
    <t>2013601</t>
  </si>
  <si>
    <t>2013602</t>
  </si>
  <si>
    <t>2013603</t>
  </si>
  <si>
    <t>2013650</t>
  </si>
  <si>
    <t>2013699</t>
  </si>
  <si>
    <t xml:space="preserve">     其他共产党事务支出</t>
  </si>
  <si>
    <t>20137</t>
  </si>
  <si>
    <t xml:space="preserve">   网信事务</t>
  </si>
  <si>
    <t>2013701</t>
  </si>
  <si>
    <t>2013702</t>
  </si>
  <si>
    <t>2013703</t>
  </si>
  <si>
    <t>2013704</t>
  </si>
  <si>
    <t xml:space="preserve">     信息安全事务</t>
  </si>
  <si>
    <t>2013750</t>
  </si>
  <si>
    <t>2013799</t>
  </si>
  <si>
    <t xml:space="preserve">     其他网信事务支出</t>
  </si>
  <si>
    <t>20138</t>
  </si>
  <si>
    <t xml:space="preserve">   市场监督管理事务</t>
  </si>
  <si>
    <t>2013801</t>
  </si>
  <si>
    <t>2013802</t>
  </si>
  <si>
    <t>2013803</t>
  </si>
  <si>
    <t>2013804</t>
  </si>
  <si>
    <t xml:space="preserve">     市场主体管理</t>
  </si>
  <si>
    <t>2013805</t>
  </si>
  <si>
    <t xml:space="preserve">     市场秩序执法</t>
  </si>
  <si>
    <t>2013808</t>
  </si>
  <si>
    <t>2013810</t>
  </si>
  <si>
    <t xml:space="preserve">     质量基础</t>
  </si>
  <si>
    <t>2013812</t>
  </si>
  <si>
    <t xml:space="preserve">     药品事务</t>
  </si>
  <si>
    <t>2013813</t>
  </si>
  <si>
    <t xml:space="preserve">     医疗器械事务</t>
  </si>
  <si>
    <t>2013814</t>
  </si>
  <si>
    <t xml:space="preserve">     化妆品事务</t>
  </si>
  <si>
    <t>2013815</t>
  </si>
  <si>
    <t xml:space="preserve">     质量安全监管</t>
  </si>
  <si>
    <t>2013816</t>
  </si>
  <si>
    <t xml:space="preserve">     食品安全监管</t>
  </si>
  <si>
    <t>2013850</t>
  </si>
  <si>
    <t>2013899</t>
  </si>
  <si>
    <t xml:space="preserve">     其他市场监督管理事务</t>
  </si>
  <si>
    <t xml:space="preserve">   社会工作事务</t>
  </si>
  <si>
    <t xml:space="preserve">      行政运行</t>
  </si>
  <si>
    <t xml:space="preserve">      一般行政管理事务</t>
  </si>
  <si>
    <t xml:space="preserve">      机关服务</t>
  </si>
  <si>
    <t xml:space="preserve">      专项业务</t>
  </si>
  <si>
    <t xml:space="preserve">      事业运行</t>
  </si>
  <si>
    <t xml:space="preserve">      其他社会工作事务支出</t>
  </si>
  <si>
    <t xml:space="preserve">   信访事务</t>
  </si>
  <si>
    <t xml:space="preserve">      信访业务</t>
  </si>
  <si>
    <t xml:space="preserve">      其他信访事务支出</t>
  </si>
  <si>
    <t>20199</t>
  </si>
  <si>
    <t xml:space="preserve">   其他一般公共服务支出</t>
  </si>
  <si>
    <t>2019901</t>
  </si>
  <si>
    <t xml:space="preserve">     国家赔偿费用支出</t>
  </si>
  <si>
    <t>2019999</t>
  </si>
  <si>
    <t xml:space="preserve">     其他一般公共服务支出</t>
  </si>
  <si>
    <t>20205</t>
  </si>
  <si>
    <t xml:space="preserve">   对外合作与交流</t>
  </si>
  <si>
    <t>20299</t>
  </si>
  <si>
    <t xml:space="preserve">   其他外交支出</t>
  </si>
  <si>
    <t>20301</t>
  </si>
  <si>
    <t xml:space="preserve">   现役部队</t>
  </si>
  <si>
    <t>2030101</t>
  </si>
  <si>
    <t xml:space="preserve">     现役部队</t>
  </si>
  <si>
    <t>20304</t>
  </si>
  <si>
    <t xml:space="preserve">   国防科研事业</t>
  </si>
  <si>
    <t>2030401</t>
  </si>
  <si>
    <t xml:space="preserve">     国防科研事业</t>
  </si>
  <si>
    <t>20305</t>
  </si>
  <si>
    <t xml:space="preserve">   专项工程</t>
  </si>
  <si>
    <t>2030501</t>
  </si>
  <si>
    <t xml:space="preserve">     专项工程</t>
  </si>
  <si>
    <t>20306</t>
  </si>
  <si>
    <t xml:space="preserve">   国防动员</t>
  </si>
  <si>
    <t>2030601</t>
  </si>
  <si>
    <t xml:space="preserve">     兵役征集</t>
  </si>
  <si>
    <t>2030602</t>
  </si>
  <si>
    <t xml:space="preserve">     经济动员</t>
  </si>
  <si>
    <t>2030603</t>
  </si>
  <si>
    <t xml:space="preserve">     人民防空</t>
  </si>
  <si>
    <t>2030604</t>
  </si>
  <si>
    <t xml:space="preserve">     交通战备</t>
  </si>
  <si>
    <t>2030605</t>
  </si>
  <si>
    <t xml:space="preserve">     国防教育</t>
  </si>
  <si>
    <t>2030606</t>
  </si>
  <si>
    <t xml:space="preserve">     预备役部队</t>
  </si>
  <si>
    <t>2030607</t>
  </si>
  <si>
    <t xml:space="preserve">     民兵</t>
  </si>
  <si>
    <t>2030608</t>
  </si>
  <si>
    <t xml:space="preserve">     边海防</t>
  </si>
  <si>
    <t>2030699</t>
  </si>
  <si>
    <t xml:space="preserve">     其他国防动员支出</t>
  </si>
  <si>
    <t>20399</t>
  </si>
  <si>
    <t xml:space="preserve">   其他国防支出</t>
  </si>
  <si>
    <t>2039999</t>
  </si>
  <si>
    <t xml:space="preserve">     其他国防支出</t>
  </si>
  <si>
    <t>20401</t>
  </si>
  <si>
    <t xml:space="preserve">   武装警察部队</t>
  </si>
  <si>
    <t>2040101</t>
  </si>
  <si>
    <t xml:space="preserve">     武装警察部队</t>
  </si>
  <si>
    <t>2040199</t>
  </si>
  <si>
    <t xml:space="preserve">     其他武装警察部队支出</t>
  </si>
  <si>
    <t>20402</t>
  </si>
  <si>
    <t xml:space="preserve">   公安</t>
  </si>
  <si>
    <t>2040201</t>
  </si>
  <si>
    <t>2040202</t>
  </si>
  <si>
    <t>2040203</t>
  </si>
  <si>
    <t>2040219</t>
  </si>
  <si>
    <t>2040220</t>
  </si>
  <si>
    <t xml:space="preserve">     执法办案</t>
  </si>
  <si>
    <t>2040221</t>
  </si>
  <si>
    <t xml:space="preserve">     特别业务</t>
  </si>
  <si>
    <t>2040222</t>
  </si>
  <si>
    <t xml:space="preserve">     特勤业务</t>
  </si>
  <si>
    <t>2040223</t>
  </si>
  <si>
    <t xml:space="preserve">     移民事务</t>
  </si>
  <si>
    <t>2040250</t>
  </si>
  <si>
    <t>2040299</t>
  </si>
  <si>
    <t xml:space="preserve">     其他公安支出</t>
  </si>
  <si>
    <t>20403</t>
  </si>
  <si>
    <t xml:space="preserve">   国家安全</t>
  </si>
  <si>
    <t>2040301</t>
  </si>
  <si>
    <t>2040302</t>
  </si>
  <si>
    <t>2040303</t>
  </si>
  <si>
    <t>2040304</t>
  </si>
  <si>
    <t xml:space="preserve">     安全业务</t>
  </si>
  <si>
    <t>2040350</t>
  </si>
  <si>
    <t>2040399</t>
  </si>
  <si>
    <t xml:space="preserve">     其他国家安全支出</t>
  </si>
  <si>
    <t>20404</t>
  </si>
  <si>
    <t xml:space="preserve">   检察</t>
  </si>
  <si>
    <t>2040401</t>
  </si>
  <si>
    <t>2040402</t>
  </si>
  <si>
    <t>2040403</t>
  </si>
  <si>
    <t>2040409</t>
  </si>
  <si>
    <t xml:space="preserve">     “两房”建设</t>
  </si>
  <si>
    <t>2040410</t>
  </si>
  <si>
    <t xml:space="preserve">     检察监督</t>
  </si>
  <si>
    <t>2040450</t>
  </si>
  <si>
    <t>2040499</t>
  </si>
  <si>
    <t xml:space="preserve">     其他检察支出</t>
  </si>
  <si>
    <t>20405</t>
  </si>
  <si>
    <t xml:space="preserve">   法院</t>
  </si>
  <si>
    <t>2040501</t>
  </si>
  <si>
    <t>2040502</t>
  </si>
  <si>
    <t>2040503</t>
  </si>
  <si>
    <t>2040504</t>
  </si>
  <si>
    <t xml:space="preserve">     案件审判</t>
  </si>
  <si>
    <t>2040505</t>
  </si>
  <si>
    <t xml:space="preserve">     案件执行</t>
  </si>
  <si>
    <t>2040506</t>
  </si>
  <si>
    <t xml:space="preserve">     “两庭”建设</t>
  </si>
  <si>
    <t>2040550</t>
  </si>
  <si>
    <t>2040599</t>
  </si>
  <si>
    <t xml:space="preserve">     其他法院支出</t>
  </si>
  <si>
    <t>20406</t>
  </si>
  <si>
    <t xml:space="preserve">   司法</t>
  </si>
  <si>
    <t>2040601</t>
  </si>
  <si>
    <t>2040602</t>
  </si>
  <si>
    <t>2040603</t>
  </si>
  <si>
    <t>2040604</t>
  </si>
  <si>
    <t xml:space="preserve">     基层司法业务</t>
  </si>
  <si>
    <t>2040605</t>
  </si>
  <si>
    <t xml:space="preserve">     普法宣传</t>
  </si>
  <si>
    <t>2040606</t>
  </si>
  <si>
    <t xml:space="preserve">     律师管理</t>
  </si>
  <si>
    <t>2040607</t>
  </si>
  <si>
    <t xml:space="preserve">     公共法律服务</t>
  </si>
  <si>
    <t>2040608</t>
  </si>
  <si>
    <t xml:space="preserve">     国家统一法律职业资格考试</t>
  </si>
  <si>
    <t>2040609</t>
  </si>
  <si>
    <t xml:space="preserve">     仲裁</t>
  </si>
  <si>
    <t>2040610</t>
  </si>
  <si>
    <t xml:space="preserve">     社区矫正</t>
  </si>
  <si>
    <t>2040611</t>
  </si>
  <si>
    <t xml:space="preserve">     司法鉴定</t>
  </si>
  <si>
    <t>2040612</t>
  </si>
  <si>
    <t xml:space="preserve">     法制建设</t>
  </si>
  <si>
    <t>2040613</t>
  </si>
  <si>
    <t>2040650</t>
  </si>
  <si>
    <t>2040699</t>
  </si>
  <si>
    <t xml:space="preserve">     其他司法支出</t>
  </si>
  <si>
    <t>20407</t>
  </si>
  <si>
    <t xml:space="preserve">   监狱</t>
  </si>
  <si>
    <t>2040701</t>
  </si>
  <si>
    <t>2040702</t>
  </si>
  <si>
    <t>2040703</t>
  </si>
  <si>
    <t>2040704</t>
  </si>
  <si>
    <t xml:space="preserve">     犯人生活</t>
  </si>
  <si>
    <t>2040705</t>
  </si>
  <si>
    <t xml:space="preserve">     犯人改造</t>
  </si>
  <si>
    <t>2040706</t>
  </si>
  <si>
    <t xml:space="preserve">     狱政设施建设</t>
  </si>
  <si>
    <t>2040707</t>
  </si>
  <si>
    <t>2040750</t>
  </si>
  <si>
    <t>2040799</t>
  </si>
  <si>
    <t xml:space="preserve">     其他监狱支出</t>
  </si>
  <si>
    <t>20408</t>
  </si>
  <si>
    <t xml:space="preserve">   强制隔离戒毒</t>
  </si>
  <si>
    <t>2040801</t>
  </si>
  <si>
    <t>2040802</t>
  </si>
  <si>
    <t>2040803</t>
  </si>
  <si>
    <t>2040804</t>
  </si>
  <si>
    <t xml:space="preserve">     强制隔离戒毒人员生活</t>
  </si>
  <si>
    <t>2040805</t>
  </si>
  <si>
    <t xml:space="preserve">     强制隔离戒毒人员教育</t>
  </si>
  <si>
    <t>2040806</t>
  </si>
  <si>
    <t xml:space="preserve">     所政设施建设</t>
  </si>
  <si>
    <t>2040807</t>
  </si>
  <si>
    <t>2040850</t>
  </si>
  <si>
    <t>2040899</t>
  </si>
  <si>
    <t xml:space="preserve">     其他强制隔离戒毒支出</t>
  </si>
  <si>
    <t>20409</t>
  </si>
  <si>
    <t xml:space="preserve">   国家保密</t>
  </si>
  <si>
    <t>2040901</t>
  </si>
  <si>
    <t>2040902</t>
  </si>
  <si>
    <t>2040903</t>
  </si>
  <si>
    <t>2040904</t>
  </si>
  <si>
    <t xml:space="preserve">     保密技术</t>
  </si>
  <si>
    <t>2040905</t>
  </si>
  <si>
    <t xml:space="preserve">     保密管理</t>
  </si>
  <si>
    <t>2040950</t>
  </si>
  <si>
    <t>2040999</t>
  </si>
  <si>
    <t xml:space="preserve">     其他国家保密支出</t>
  </si>
  <si>
    <t>20410</t>
  </si>
  <si>
    <t xml:space="preserve">   缉私警察</t>
  </si>
  <si>
    <t>2041001</t>
  </si>
  <si>
    <t>2041002</t>
  </si>
  <si>
    <t>2041006</t>
  </si>
  <si>
    <t>2041007</t>
  </si>
  <si>
    <t xml:space="preserve">     缉私业务</t>
  </si>
  <si>
    <t>2041099</t>
  </si>
  <si>
    <t xml:space="preserve">     其他缉私警察支出</t>
  </si>
  <si>
    <t>20499</t>
  </si>
  <si>
    <t xml:space="preserve">   其他公共安全支出</t>
  </si>
  <si>
    <t xml:space="preserve">     国家司法救助支出</t>
  </si>
  <si>
    <t>2049999</t>
  </si>
  <si>
    <t xml:space="preserve">     其他公共安全支出</t>
  </si>
  <si>
    <t>20501</t>
  </si>
  <si>
    <t xml:space="preserve">   教育管理事务</t>
  </si>
  <si>
    <t>2050101</t>
  </si>
  <si>
    <t>2050102</t>
  </si>
  <si>
    <t>2050103</t>
  </si>
  <si>
    <t>2050199</t>
  </si>
  <si>
    <t xml:space="preserve">     其他教育管理事务支出</t>
  </si>
  <si>
    <t>20502</t>
  </si>
  <si>
    <t xml:space="preserve">   普通教育</t>
  </si>
  <si>
    <t>2050201</t>
  </si>
  <si>
    <t xml:space="preserve">     学前教育</t>
  </si>
  <si>
    <t>2050202</t>
  </si>
  <si>
    <t xml:space="preserve">     小学教育</t>
  </si>
  <si>
    <t>2050203</t>
  </si>
  <si>
    <t xml:space="preserve">     初中教育</t>
  </si>
  <si>
    <t>2050204</t>
  </si>
  <si>
    <t xml:space="preserve">     高中教育</t>
  </si>
  <si>
    <t>2050205</t>
  </si>
  <si>
    <t xml:space="preserve">     高等教育</t>
  </si>
  <si>
    <t>2050206</t>
  </si>
  <si>
    <t xml:space="preserve">     化解农村义务教育债务支出</t>
  </si>
  <si>
    <t>2050207</t>
  </si>
  <si>
    <t xml:space="preserve">     化解普通高中债务支出</t>
  </si>
  <si>
    <t>2050299</t>
  </si>
  <si>
    <t xml:space="preserve">     其他普通教育支出</t>
  </si>
  <si>
    <t>20503</t>
  </si>
  <si>
    <t xml:space="preserve">   职业教育</t>
  </si>
  <si>
    <t>2050301</t>
  </si>
  <si>
    <t xml:space="preserve">     初等职业教育</t>
  </si>
  <si>
    <t>2050302</t>
  </si>
  <si>
    <t xml:space="preserve">     中等职业教育</t>
  </si>
  <si>
    <t>2050303</t>
  </si>
  <si>
    <t xml:space="preserve">     技校教育</t>
  </si>
  <si>
    <t>2050305</t>
  </si>
  <si>
    <t xml:space="preserve">     高等职业教育</t>
  </si>
  <si>
    <t>2050399</t>
  </si>
  <si>
    <t xml:space="preserve">     其他职业教育支出</t>
  </si>
  <si>
    <t>20504</t>
  </si>
  <si>
    <t xml:space="preserve">   成人教育</t>
  </si>
  <si>
    <t>2050401</t>
  </si>
  <si>
    <t xml:space="preserve">     成人初等教育</t>
  </si>
  <si>
    <t>2050402</t>
  </si>
  <si>
    <t xml:space="preserve">     成人中等教育</t>
  </si>
  <si>
    <t>2050403</t>
  </si>
  <si>
    <t xml:space="preserve">     成人高等教育</t>
  </si>
  <si>
    <t>2050404</t>
  </si>
  <si>
    <t xml:space="preserve">     成人广播电视教育</t>
  </si>
  <si>
    <t>2050499</t>
  </si>
  <si>
    <t xml:space="preserve">     其他成人教育支出</t>
  </si>
  <si>
    <t>20505</t>
  </si>
  <si>
    <t xml:space="preserve">   广播电视教育</t>
  </si>
  <si>
    <t>2050501</t>
  </si>
  <si>
    <t xml:space="preserve">     广播电视学校</t>
  </si>
  <si>
    <t>2050502</t>
  </si>
  <si>
    <t xml:space="preserve">     教育电视台</t>
  </si>
  <si>
    <t>2050599</t>
  </si>
  <si>
    <t xml:space="preserve">     其他广播电视教育支出</t>
  </si>
  <si>
    <t>20506</t>
  </si>
  <si>
    <t xml:space="preserve">   留学教育</t>
  </si>
  <si>
    <t>2050601</t>
  </si>
  <si>
    <t xml:space="preserve">     出国留学教育</t>
  </si>
  <si>
    <t>2050602</t>
  </si>
  <si>
    <t xml:space="preserve">     来华留学教育</t>
  </si>
  <si>
    <t>2050699</t>
  </si>
  <si>
    <t xml:space="preserve">     其他留学教育支出</t>
  </si>
  <si>
    <t>20507</t>
  </si>
  <si>
    <t xml:space="preserve">   特殊教育</t>
  </si>
  <si>
    <t>2050701</t>
  </si>
  <si>
    <t xml:space="preserve">     特殊学校教育</t>
  </si>
  <si>
    <t>2050702</t>
  </si>
  <si>
    <t xml:space="preserve">     工读学校教育</t>
  </si>
  <si>
    <t>2050799</t>
  </si>
  <si>
    <t xml:space="preserve">     其他特殊教育支出</t>
  </si>
  <si>
    <t>20508</t>
  </si>
  <si>
    <t xml:space="preserve">   进修及培训</t>
  </si>
  <si>
    <t>2050801</t>
  </si>
  <si>
    <t xml:space="preserve">     教师进修</t>
  </si>
  <si>
    <t>2050802</t>
  </si>
  <si>
    <t xml:space="preserve">     干部教育</t>
  </si>
  <si>
    <t>2050803</t>
  </si>
  <si>
    <t xml:space="preserve">     培训支出</t>
  </si>
  <si>
    <t>2050804</t>
  </si>
  <si>
    <t xml:space="preserve">     退役士兵能力提升</t>
  </si>
  <si>
    <t>2050899</t>
  </si>
  <si>
    <t xml:space="preserve">     其他进修及培训</t>
  </si>
  <si>
    <t>20509</t>
  </si>
  <si>
    <t xml:space="preserve">   教育费附加安排的支出</t>
  </si>
  <si>
    <t>2050901</t>
  </si>
  <si>
    <t xml:space="preserve">     农村中小学校舍建设</t>
  </si>
  <si>
    <t>2050902</t>
  </si>
  <si>
    <t xml:space="preserve">     农村中小学教学设施</t>
  </si>
  <si>
    <t>2050903</t>
  </si>
  <si>
    <t xml:space="preserve">     城市中小学校舍建设</t>
  </si>
  <si>
    <t>2050904</t>
  </si>
  <si>
    <t xml:space="preserve">     城市中小学教学设施</t>
  </si>
  <si>
    <t>2050905</t>
  </si>
  <si>
    <t xml:space="preserve">     中等职业学校教学设施</t>
  </si>
  <si>
    <t>2050999</t>
  </si>
  <si>
    <t xml:space="preserve">     其他教育费附加安排的支出</t>
  </si>
  <si>
    <t>20599</t>
  </si>
  <si>
    <t xml:space="preserve">   其他教育支出</t>
  </si>
  <si>
    <t xml:space="preserve">      其他教育支出</t>
  </si>
  <si>
    <t>20601</t>
  </si>
  <si>
    <t xml:space="preserve">   科学技术管理事务</t>
  </si>
  <si>
    <t>2060101</t>
  </si>
  <si>
    <t>2060102</t>
  </si>
  <si>
    <t>2060103</t>
  </si>
  <si>
    <t>2060199</t>
  </si>
  <si>
    <t xml:space="preserve">     其他科学技术管理事务支出</t>
  </si>
  <si>
    <t>20602</t>
  </si>
  <si>
    <t xml:space="preserve">   基础研究</t>
  </si>
  <si>
    <t>2060201</t>
  </si>
  <si>
    <t xml:space="preserve">     机构运行</t>
  </si>
  <si>
    <t>2060203</t>
  </si>
  <si>
    <t xml:space="preserve">     自然科学基金</t>
  </si>
  <si>
    <t>2060204</t>
  </si>
  <si>
    <t xml:space="preserve">     重点实验室及相关设施</t>
  </si>
  <si>
    <t>2060205</t>
  </si>
  <si>
    <t xml:space="preserve">     重大科学工程</t>
  </si>
  <si>
    <t>2060206</t>
  </si>
  <si>
    <t xml:space="preserve">     专项基础科研</t>
  </si>
  <si>
    <t>2060207</t>
  </si>
  <si>
    <t xml:space="preserve">     专项技术基础</t>
  </si>
  <si>
    <t xml:space="preserve">     科技人才队伍建设</t>
  </si>
  <si>
    <t>2060299</t>
  </si>
  <si>
    <t xml:space="preserve">     其他基础研究支出</t>
  </si>
  <si>
    <t>20603</t>
  </si>
  <si>
    <t xml:space="preserve">   应用研究</t>
  </si>
  <si>
    <t>2060301</t>
  </si>
  <si>
    <t>2060302</t>
  </si>
  <si>
    <t xml:space="preserve">     社会公益研究</t>
  </si>
  <si>
    <t>2060303</t>
  </si>
  <si>
    <t xml:space="preserve">     高技术研究</t>
  </si>
  <si>
    <t>2060304</t>
  </si>
  <si>
    <t xml:space="preserve">     专项科研试制</t>
  </si>
  <si>
    <t>2060399</t>
  </si>
  <si>
    <t xml:space="preserve">     其他应用研究支出</t>
  </si>
  <si>
    <t>20604</t>
  </si>
  <si>
    <t xml:space="preserve">   技术研究与开发</t>
  </si>
  <si>
    <t>2060401</t>
  </si>
  <si>
    <t>2060404</t>
  </si>
  <si>
    <t xml:space="preserve">     科技成果转化与扩散</t>
  </si>
  <si>
    <t xml:space="preserve">     共性技术研究与开发</t>
  </si>
  <si>
    <t>2060499</t>
  </si>
  <si>
    <t xml:space="preserve">     其他技术研究与开发支出</t>
  </si>
  <si>
    <t>20605</t>
  </si>
  <si>
    <t xml:space="preserve">   科技条件与服务</t>
  </si>
  <si>
    <t>2060501</t>
  </si>
  <si>
    <t>2060502</t>
  </si>
  <si>
    <t xml:space="preserve">     技术创新服务体系</t>
  </si>
  <si>
    <t>2060503</t>
  </si>
  <si>
    <t xml:space="preserve">     科技条件专项</t>
  </si>
  <si>
    <t>2060599</t>
  </si>
  <si>
    <t xml:space="preserve">     其他科技条件与服务支出</t>
  </si>
  <si>
    <t>20606</t>
  </si>
  <si>
    <t xml:space="preserve">   社会科学</t>
  </si>
  <si>
    <t>2060601</t>
  </si>
  <si>
    <t xml:space="preserve">     社会科学研究机构</t>
  </si>
  <si>
    <t>2060602</t>
  </si>
  <si>
    <t xml:space="preserve">     社会科学研究</t>
  </si>
  <si>
    <t>2060603</t>
  </si>
  <si>
    <t xml:space="preserve">     社科基金支出</t>
  </si>
  <si>
    <t>2060699</t>
  </si>
  <si>
    <t xml:space="preserve">     其他社会科学支出</t>
  </si>
  <si>
    <t>20607</t>
  </si>
  <si>
    <t xml:space="preserve">   科学技术普及</t>
  </si>
  <si>
    <t>2060701</t>
  </si>
  <si>
    <t>2060702</t>
  </si>
  <si>
    <t xml:space="preserve">     科普活动</t>
  </si>
  <si>
    <t>2060703</t>
  </si>
  <si>
    <t xml:space="preserve">     青少年科技活动</t>
  </si>
  <si>
    <t>2060704</t>
  </si>
  <si>
    <t xml:space="preserve">     学术交流活动</t>
  </si>
  <si>
    <t>2060705</t>
  </si>
  <si>
    <t xml:space="preserve">     科技馆站</t>
  </si>
  <si>
    <t>2060799</t>
  </si>
  <si>
    <t xml:space="preserve">     其他科学技术普及支出</t>
  </si>
  <si>
    <t>20608</t>
  </si>
  <si>
    <t xml:space="preserve">   科技交流与合作</t>
  </si>
  <si>
    <t>2060801</t>
  </si>
  <si>
    <t xml:space="preserve">     国际交流与合作</t>
  </si>
  <si>
    <t>2060802</t>
  </si>
  <si>
    <t xml:space="preserve">     重大科技合作项目</t>
  </si>
  <si>
    <t>2060899</t>
  </si>
  <si>
    <t xml:space="preserve">     其他科技交流与合作支出</t>
  </si>
  <si>
    <t>20609</t>
  </si>
  <si>
    <t xml:space="preserve">   科技重大项目</t>
  </si>
  <si>
    <t>2060901</t>
  </si>
  <si>
    <t xml:space="preserve">     科技重大专项</t>
  </si>
  <si>
    <t>2060902</t>
  </si>
  <si>
    <t xml:space="preserve">     重点研发计划</t>
  </si>
  <si>
    <t>2060999</t>
  </si>
  <si>
    <t xml:space="preserve">     其他科技重大项目</t>
  </si>
  <si>
    <t>20699</t>
  </si>
  <si>
    <t xml:space="preserve">   其他科学技术支出</t>
  </si>
  <si>
    <t>2069901</t>
  </si>
  <si>
    <t xml:space="preserve">     科技奖励</t>
  </si>
  <si>
    <t>2069902</t>
  </si>
  <si>
    <t xml:space="preserve">     核应急</t>
  </si>
  <si>
    <t>2069903</t>
  </si>
  <si>
    <t xml:space="preserve">     转制科研机构</t>
  </si>
  <si>
    <t>2069999</t>
  </si>
  <si>
    <t xml:space="preserve">     其他科学技术支出</t>
  </si>
  <si>
    <t>20701</t>
  </si>
  <si>
    <t xml:space="preserve">   文化和旅游</t>
  </si>
  <si>
    <t>2070101</t>
  </si>
  <si>
    <t>2070102</t>
  </si>
  <si>
    <t>2070103</t>
  </si>
  <si>
    <t>2070104</t>
  </si>
  <si>
    <t xml:space="preserve">     图书馆</t>
  </si>
  <si>
    <t>2070105</t>
  </si>
  <si>
    <t xml:space="preserve">     文化展示及纪念机构</t>
  </si>
  <si>
    <t>2070106</t>
  </si>
  <si>
    <t xml:space="preserve">     艺术表演场所</t>
  </si>
  <si>
    <t>2070107</t>
  </si>
  <si>
    <t xml:space="preserve">     艺术表演团体</t>
  </si>
  <si>
    <t>2070108</t>
  </si>
  <si>
    <t xml:space="preserve">     文化活动</t>
  </si>
  <si>
    <t>2070109</t>
  </si>
  <si>
    <t xml:space="preserve">     群众文化</t>
  </si>
  <si>
    <t>2070110</t>
  </si>
  <si>
    <t xml:space="preserve">     文化和旅游交流与合作</t>
  </si>
  <si>
    <t>2070111</t>
  </si>
  <si>
    <t xml:space="preserve">     文化创作与保护</t>
  </si>
  <si>
    <t>2070112</t>
  </si>
  <si>
    <t xml:space="preserve">     文化和旅游市场管理</t>
  </si>
  <si>
    <t>2070113</t>
  </si>
  <si>
    <t xml:space="preserve">     旅游宣传</t>
  </si>
  <si>
    <t>2070114</t>
  </si>
  <si>
    <t xml:space="preserve">     文化和旅游管理事务</t>
  </si>
  <si>
    <t>2070199</t>
  </si>
  <si>
    <t xml:space="preserve">     其他文化和旅游支出</t>
  </si>
  <si>
    <t>20702</t>
  </si>
  <si>
    <t xml:space="preserve">   文物</t>
  </si>
  <si>
    <t>2070201</t>
  </si>
  <si>
    <t>2070202</t>
  </si>
  <si>
    <t>2070203</t>
  </si>
  <si>
    <t>2070204</t>
  </si>
  <si>
    <t xml:space="preserve">     文物保护</t>
  </si>
  <si>
    <t>2070205</t>
  </si>
  <si>
    <t xml:space="preserve">     博物馆</t>
  </si>
  <si>
    <t>2070206</t>
  </si>
  <si>
    <t xml:space="preserve">     历史名城与古迹</t>
  </si>
  <si>
    <t>2070299</t>
  </si>
  <si>
    <t xml:space="preserve">     其他文物支出</t>
  </si>
  <si>
    <t>20703</t>
  </si>
  <si>
    <t xml:space="preserve">   体育</t>
  </si>
  <si>
    <t>2070301</t>
  </si>
  <si>
    <t>2070302</t>
  </si>
  <si>
    <t>2070303</t>
  </si>
  <si>
    <t>2070304</t>
  </si>
  <si>
    <t xml:space="preserve">     运动项目管理</t>
  </si>
  <si>
    <t>2070305</t>
  </si>
  <si>
    <t xml:space="preserve">     体育竞赛</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</si>
  <si>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</si>
  <si>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</si>
  <si>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</si>
  <si>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</si>
  <si>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</si>
  <si>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</si>
  <si>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</si>
  <si>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</si>
  <si>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</si>
  <si>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</si>
  <si>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20706</t>
  </si>
  <si>
    <t xml:space="preserve">   新闻出版电影</t>
  </si>
  <si>
    <t>2070601</t>
  </si>
  <si>
    <t>2070602</t>
  </si>
  <si>
    <t>2070603</t>
  </si>
  <si>
    <t>2070604</t>
  </si>
  <si>
    <t xml:space="preserve">     新闻通讯</t>
  </si>
  <si>
    <t>2070605</t>
  </si>
  <si>
    <t xml:space="preserve">     出版发行</t>
  </si>
  <si>
    <t>2070606</t>
  </si>
  <si>
    <t xml:space="preserve">     版权管理</t>
  </si>
  <si>
    <t>2070607</t>
  </si>
  <si>
    <t xml:space="preserve">     电影</t>
  </si>
  <si>
    <t>2070699</t>
  </si>
  <si>
    <t xml:space="preserve">     其他新闻出版电影支出</t>
  </si>
  <si>
    <t>20708</t>
  </si>
  <si>
    <t xml:space="preserve">   广播电视</t>
  </si>
  <si>
    <t>2070801</t>
  </si>
  <si>
    <t>2070802</t>
  </si>
  <si>
    <t>2070803</t>
  </si>
  <si>
    <t>2070804</t>
  </si>
  <si>
    <t xml:space="preserve">     广播</t>
  </si>
  <si>
    <t>2070805</t>
  </si>
  <si>
    <t xml:space="preserve">     电视</t>
  </si>
  <si>
    <t>2070806</t>
  </si>
  <si>
    <t xml:space="preserve">     监测监管</t>
  </si>
  <si>
    <t>2070807</t>
  </si>
  <si>
    <t xml:space="preserve">     传输发射</t>
  </si>
  <si>
    <t>2070808</t>
  </si>
  <si>
    <t xml:space="preserve">     广播电视事务</t>
  </si>
  <si>
    <t>2070899</t>
  </si>
  <si>
    <t xml:space="preserve">     其他广播电视支出</t>
  </si>
  <si>
    <t>20799</t>
  </si>
  <si>
    <t xml:space="preserve">   其他文化旅游体育与传媒支出</t>
  </si>
  <si>
    <t>2079902</t>
  </si>
  <si>
    <t xml:space="preserve">     宣传文化发展专项支出</t>
  </si>
  <si>
    <t>2079903</t>
  </si>
  <si>
    <t xml:space="preserve">     文化产业发展专项支出</t>
  </si>
  <si>
    <t>2079999</t>
  </si>
  <si>
    <t xml:space="preserve">     其他文化旅游体育与传媒支出</t>
  </si>
  <si>
    <t>20801</t>
  </si>
  <si>
    <t xml:space="preserve">   人力资源和社会保障管理事务</t>
  </si>
  <si>
    <t>2080101</t>
  </si>
  <si>
    <t>2080102</t>
  </si>
  <si>
    <t>2080103</t>
  </si>
  <si>
    <t>2080104</t>
  </si>
  <si>
    <t xml:space="preserve">     综合业务管理</t>
  </si>
  <si>
    <t>2080105</t>
  </si>
  <si>
    <t xml:space="preserve">     劳动保障监察</t>
  </si>
  <si>
    <t>2080106</t>
  </si>
  <si>
    <t xml:space="preserve">     就业管理事务</t>
  </si>
  <si>
    <t>2080107</t>
  </si>
  <si>
    <t xml:space="preserve">     社会保险业务管理事务</t>
  </si>
  <si>
    <t>2080108</t>
  </si>
  <si>
    <t>2080109</t>
  </si>
  <si>
    <t xml:space="preserve">     社会保险经办机构</t>
  </si>
  <si>
    <t>2080110</t>
  </si>
  <si>
    <t xml:space="preserve">     劳动关系和维权</t>
  </si>
  <si>
    <t>2080111</t>
  </si>
  <si>
    <t xml:space="preserve">     公共就业服务和职业技能鉴定机构</t>
  </si>
  <si>
    <t>2080112</t>
  </si>
  <si>
    <t xml:space="preserve">     劳动人事争议调解仲裁</t>
  </si>
  <si>
    <t>2080199</t>
  </si>
  <si>
    <t xml:space="preserve">     其他人力资源和社会保障管理事务支出</t>
  </si>
  <si>
    <t>20802</t>
  </si>
  <si>
    <t xml:space="preserve">   民政管理事务</t>
  </si>
  <si>
    <t>2080201</t>
  </si>
  <si>
    <t>2080202</t>
  </si>
  <si>
    <t>2080203</t>
  </si>
  <si>
    <t>2080206</t>
  </si>
  <si>
    <t xml:space="preserve">     社会组织管理</t>
  </si>
  <si>
    <t>2080207</t>
  </si>
  <si>
    <t xml:space="preserve">     行政区划和地名管理</t>
  </si>
  <si>
    <t>2080208</t>
  </si>
  <si>
    <t xml:space="preserve">     基层政权建设和社区治理</t>
  </si>
  <si>
    <t>2080299</t>
  </si>
  <si>
    <t xml:space="preserve">     其他民政管理事务支出</t>
  </si>
  <si>
    <t>20804</t>
  </si>
  <si>
    <t xml:space="preserve">   补充全国社会保障基金</t>
  </si>
  <si>
    <t>2080402</t>
  </si>
  <si>
    <t xml:space="preserve">     用一般公共预算补充基金</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</si>
  <si>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</si>
  <si>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</si>
  <si>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</si>
  <si>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</si>
  <si>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</si>
  <si>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</si>
  <si>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</si>
  <si>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</si>
  <si>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</si>
  <si>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</si>
  <si>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2080506</t>
  </si>
  <si>
    <t xml:space="preserve">     机关事业单位职业年金缴费支出</t>
  </si>
  <si>
    <t>2080507</t>
  </si>
  <si>
    <t xml:space="preserve">     对机关事业单位基本养老保险基金的补助</t>
  </si>
  <si>
    <t xml:space="preserve">     对机关事业单位职业年金的补助</t>
  </si>
  <si>
    <t>2080599</t>
  </si>
  <si>
    <t xml:space="preserve">     其他行政事业单位养老支出</t>
  </si>
  <si>
    <t>20806</t>
  </si>
  <si>
    <t xml:space="preserve">   企业改革补助</t>
  </si>
  <si>
    <t>2080601</t>
  </si>
  <si>
    <t xml:space="preserve">     企业关闭破产补助</t>
  </si>
  <si>
    <t>2080602</t>
  </si>
  <si>
    <t xml:space="preserve">     厂办大集体改革补助</t>
  </si>
  <si>
    <t>2080699</t>
  </si>
  <si>
    <t xml:space="preserve">     其他企业改革发展补助</t>
  </si>
  <si>
    <t>20807</t>
  </si>
  <si>
    <t xml:space="preserve">   就业补助</t>
  </si>
  <si>
    <t>2080701</t>
  </si>
  <si>
    <t xml:space="preserve">     就业创业服务补贴</t>
  </si>
  <si>
    <t>2080702</t>
  </si>
  <si>
    <t xml:space="preserve">     职业培训补贴</t>
  </si>
  <si>
    <t>2080704</t>
  </si>
  <si>
    <t xml:space="preserve">     社会保险补贴</t>
  </si>
  <si>
    <t>2080705</t>
  </si>
  <si>
    <t xml:space="preserve">     公益性岗位补贴</t>
  </si>
  <si>
    <t>2080709</t>
  </si>
  <si>
    <t xml:space="preserve">     职业技能鉴定补贴</t>
  </si>
  <si>
    <t>2080711</t>
  </si>
  <si>
    <t xml:space="preserve">     就业见习补贴</t>
  </si>
  <si>
    <t>2080712</t>
  </si>
  <si>
    <t xml:space="preserve">     高技能人才培养补助</t>
  </si>
  <si>
    <t>2080713</t>
  </si>
  <si>
    <t xml:space="preserve">     促进创业补贴</t>
  </si>
  <si>
    <t>2080799</t>
  </si>
  <si>
    <t xml:space="preserve">     其他就业补助支出</t>
  </si>
  <si>
    <t>20808</t>
  </si>
  <si>
    <t xml:space="preserve">   抚恤</t>
  </si>
  <si>
    <t>2080801</t>
  </si>
  <si>
    <t xml:space="preserve">     死亡抚恤</t>
  </si>
  <si>
    <t>2080802</t>
  </si>
  <si>
    <t xml:space="preserve">     伤残抚恤</t>
  </si>
  <si>
    <t>2080803</t>
  </si>
  <si>
    <t xml:space="preserve">     在乡复员、退伍军人生活补助</t>
  </si>
  <si>
    <t>2080804</t>
  </si>
  <si>
    <t xml:space="preserve">     优抚事业单位支出</t>
  </si>
  <si>
    <t>2080805</t>
  </si>
  <si>
    <t xml:space="preserve">     义务兵优待</t>
  </si>
  <si>
    <t>2080806</t>
  </si>
  <si>
    <t xml:space="preserve">     农村籍退役士兵老年生活补助</t>
  </si>
  <si>
    <t>2080899</t>
  </si>
  <si>
    <t xml:space="preserve">     其他优抚支出</t>
  </si>
  <si>
    <t>20809</t>
  </si>
  <si>
    <t xml:space="preserve">   退役安置</t>
  </si>
  <si>
    <t>2080901</t>
  </si>
  <si>
    <t xml:space="preserve">     退役士兵安置</t>
  </si>
  <si>
    <t>2080902</t>
  </si>
  <si>
    <t xml:space="preserve">     军队移交政府的离退休人员安置</t>
  </si>
  <si>
    <t>2080903</t>
  </si>
  <si>
    <t xml:space="preserve">     军队移交政府离退休干部管理机构</t>
  </si>
  <si>
    <t>2080904</t>
  </si>
  <si>
    <t xml:space="preserve">     退役士兵管理教育</t>
  </si>
  <si>
    <t>2080905</t>
  </si>
  <si>
    <t xml:space="preserve">     军队转业干部安置</t>
  </si>
  <si>
    <t>2080999</t>
  </si>
  <si>
    <t xml:space="preserve">     其他退役安置支出</t>
  </si>
  <si>
    <t>20810</t>
  </si>
  <si>
    <t xml:space="preserve">   社会福利</t>
  </si>
  <si>
    <t>2081001</t>
  </si>
  <si>
    <t xml:space="preserve">     儿童福利</t>
  </si>
  <si>
    <t>2081002</t>
  </si>
  <si>
    <t xml:space="preserve">     老年福利</t>
  </si>
  <si>
    <t>2081003</t>
  </si>
  <si>
    <t xml:space="preserve">     康复辅具</t>
  </si>
  <si>
    <t>2081004</t>
  </si>
  <si>
    <t xml:space="preserve">     殡葬</t>
  </si>
  <si>
    <t>2081005</t>
  </si>
  <si>
    <t xml:space="preserve">     社会福利事业单位</t>
  </si>
  <si>
    <t>2081006</t>
  </si>
  <si>
    <t xml:space="preserve">     养老服务</t>
  </si>
  <si>
    <t>2081099</t>
  </si>
  <si>
    <t xml:space="preserve">     其他社会福利支出</t>
  </si>
  <si>
    <t>20811</t>
  </si>
  <si>
    <t xml:space="preserve">   残疾人事业</t>
  </si>
  <si>
    <t>2081101</t>
  </si>
  <si>
    <t>2081102</t>
  </si>
  <si>
    <t>2081103</t>
  </si>
  <si>
    <t>2081104</t>
  </si>
  <si>
    <t xml:space="preserve">     残疾人康复</t>
  </si>
  <si>
    <t>2081105</t>
  </si>
  <si>
    <t xml:space="preserve">     残疾人就业和扶贫</t>
  </si>
  <si>
    <t>2081106</t>
  </si>
  <si>
    <t xml:space="preserve">     残疾人体育</t>
  </si>
  <si>
    <t>2081107</t>
  </si>
  <si>
    <t xml:space="preserve">     残疾人生活和护理补贴</t>
  </si>
  <si>
    <t>2081199</t>
  </si>
  <si>
    <t xml:space="preserve">     其他残疾人事业支出</t>
  </si>
  <si>
    <t>20816</t>
  </si>
  <si>
    <t xml:space="preserve">   红十字事业</t>
  </si>
  <si>
    <t>2081601</t>
  </si>
  <si>
    <t>2081602</t>
  </si>
  <si>
    <t>2081603</t>
  </si>
  <si>
    <t>2081699</t>
  </si>
  <si>
    <t xml:space="preserve">     其他红十字事业支出</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</si>
  <si>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</si>
  <si>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</si>
  <si>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</si>
  <si>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</si>
  <si>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</si>
  <si>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</si>
  <si>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</si>
  <si>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</si>
  <si>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</si>
  <si>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</si>
  <si>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</si>
  <si>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</si>
  <si>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</si>
  <si>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</si>
  <si>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</si>
  <si>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</si>
  <si>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</si>
  <si>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</si>
  <si>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20824</t>
  </si>
  <si>
    <t xml:space="preserve">   补充道路交通事故社会救助基金</t>
  </si>
  <si>
    <t>2082401</t>
  </si>
  <si>
    <t xml:space="preserve">     交强险增值税补助基金支出</t>
  </si>
  <si>
    <t>2082402</t>
  </si>
  <si>
    <t xml:space="preserve">     交强险罚款收入补助基金支出</t>
  </si>
  <si>
    <t>20825</t>
  </si>
  <si>
    <t xml:space="preserve">   其他生活救助</t>
  </si>
  <si>
    <t>2082501</t>
  </si>
  <si>
    <t xml:space="preserve">     其他城市生活救助</t>
  </si>
  <si>
    <t>2082502</t>
  </si>
  <si>
    <t xml:space="preserve">     其他农村生活救助</t>
  </si>
  <si>
    <t>20826</t>
  </si>
  <si>
    <t xml:space="preserve">   财政对基本养老保险基金的补助</t>
  </si>
  <si>
    <t>2082601</t>
  </si>
  <si>
    <t xml:space="preserve">     财政对企业职工基本养老保险基金的补助</t>
  </si>
  <si>
    <t>2082602</t>
  </si>
  <si>
    <t xml:space="preserve">     财政对城乡居民基本养老保险基金的补助</t>
  </si>
  <si>
    <t>2082699</t>
  </si>
  <si>
    <t xml:space="preserve">     财政对其他基本养老保险基金的补助</t>
  </si>
  <si>
    <t>20827</t>
  </si>
  <si>
    <t xml:space="preserve">   财政对其他社会保险基金的补助</t>
  </si>
  <si>
    <t>2082701</t>
  </si>
  <si>
    <t xml:space="preserve">     财政对失业保险基金的补助</t>
  </si>
  <si>
    <t>2082702</t>
  </si>
  <si>
    <t xml:space="preserve">     财政对工伤保险基金的补助</t>
  </si>
  <si>
    <t>2082703</t>
  </si>
  <si>
    <t xml:space="preserve">     财政对生育保险基金的补助</t>
  </si>
  <si>
    <t>2082799</t>
  </si>
  <si>
    <t xml:space="preserve">     其他财政对社会保险基金的补助</t>
  </si>
  <si>
    <t>20828</t>
  </si>
  <si>
    <t xml:space="preserve">   退役军人管理事务</t>
  </si>
  <si>
    <t>2082801</t>
  </si>
  <si>
    <t>2082802</t>
  </si>
  <si>
    <t>2082803</t>
  </si>
  <si>
    <t>2082804</t>
  </si>
  <si>
    <t xml:space="preserve">     拥军优属</t>
  </si>
  <si>
    <t>2082805</t>
  </si>
  <si>
    <t xml:space="preserve">     部队供应</t>
  </si>
  <si>
    <t>2082850</t>
  </si>
  <si>
    <t>2082899</t>
  </si>
  <si>
    <t xml:space="preserve">     其他退役军人事务管理支出</t>
  </si>
  <si>
    <t>20830</t>
  </si>
  <si>
    <t xml:space="preserve">     财政代缴社会保险费支出</t>
  </si>
  <si>
    <t>2083001</t>
  </si>
  <si>
    <t xml:space="preserve">     财政代缴城乡居民基本养老保险费支出</t>
  </si>
  <si>
    <t>2083099</t>
  </si>
  <si>
    <t xml:space="preserve">     财政代缴其他社会保险费支出</t>
  </si>
  <si>
    <t>20899</t>
  </si>
  <si>
    <t xml:space="preserve">   其他社会保障和就业支出</t>
  </si>
  <si>
    <t xml:space="preserve">      其他社会保障和就业支出</t>
  </si>
  <si>
    <t>21001</t>
  </si>
  <si>
    <t xml:space="preserve">   卫生健康管理事务</t>
  </si>
  <si>
    <t>2100101</t>
  </si>
  <si>
    <t>2100102</t>
  </si>
  <si>
    <t>2100103</t>
  </si>
  <si>
    <t>2100199</t>
  </si>
  <si>
    <t xml:space="preserve">     其他卫生健康管理事务支出</t>
  </si>
  <si>
    <t>21002</t>
  </si>
  <si>
    <t xml:space="preserve">   公立医院</t>
  </si>
  <si>
    <t>2100201</t>
  </si>
  <si>
    <t xml:space="preserve">     综合医院</t>
  </si>
  <si>
    <t>2100202</t>
  </si>
  <si>
    <t xml:space="preserve">     中医（民族）医院</t>
  </si>
  <si>
    <t>2100203</t>
  </si>
  <si>
    <t xml:space="preserve">     传染病医院</t>
  </si>
  <si>
    <t>2100204</t>
  </si>
  <si>
    <t xml:space="preserve">     职业病防治医院</t>
  </si>
  <si>
    <t>2100205</t>
  </si>
  <si>
    <t xml:space="preserve">     精神病医院</t>
  </si>
  <si>
    <t>2100206</t>
  </si>
  <si>
    <t xml:space="preserve">     妇幼保健医院</t>
  </si>
  <si>
    <t>2100207</t>
  </si>
  <si>
    <t xml:space="preserve">     儿童医院</t>
  </si>
  <si>
    <t>2100208</t>
  </si>
  <si>
    <t xml:space="preserve">     其他专科医院</t>
  </si>
  <si>
    <t>2100209</t>
  </si>
  <si>
    <t xml:space="preserve">     福利医院</t>
  </si>
  <si>
    <t>2100210</t>
  </si>
  <si>
    <t xml:space="preserve">     行业医院</t>
  </si>
  <si>
    <t>2100211</t>
  </si>
  <si>
    <t xml:space="preserve">     处理医疗欠费</t>
  </si>
  <si>
    <t>2100212</t>
  </si>
  <si>
    <t xml:space="preserve">     康复医院</t>
  </si>
  <si>
    <t>2100299</t>
  </si>
  <si>
    <t xml:space="preserve">     其他公立医院支出</t>
  </si>
  <si>
    <t>21003</t>
  </si>
  <si>
    <t xml:space="preserve">   基层医疗卫生机构</t>
  </si>
  <si>
    <t>2100301</t>
  </si>
  <si>
    <t xml:space="preserve">     城市社区卫生机构</t>
  </si>
  <si>
    <t>2100302</t>
  </si>
  <si>
    <t xml:space="preserve">     乡镇卫生院</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</si>
  <si>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</si>
  <si>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</si>
  <si>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</si>
  <si>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</si>
  <si>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</si>
  <si>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</si>
  <si>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</si>
  <si>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</si>
  <si>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</si>
  <si>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</si>
  <si>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2100404</t>
  </si>
  <si>
    <t xml:space="preserve">     精神卫生机构</t>
  </si>
  <si>
    <t>2100405</t>
  </si>
  <si>
    <t xml:space="preserve">     应急救治机构</t>
  </si>
  <si>
    <t>2100406</t>
  </si>
  <si>
    <t xml:space="preserve">     采供血机构</t>
  </si>
  <si>
    <t>2100407</t>
  </si>
  <si>
    <t xml:space="preserve">     其他专业公共卫生机构</t>
  </si>
  <si>
    <t>2100408</t>
  </si>
  <si>
    <t xml:space="preserve">     基本公共卫生服务</t>
  </si>
  <si>
    <t>2100409</t>
  </si>
  <si>
    <t xml:space="preserve">     重大公共卫生服务</t>
  </si>
  <si>
    <t>2100410</t>
  </si>
  <si>
    <t xml:space="preserve">     突发公共卫生事件应急处理</t>
  </si>
  <si>
    <t>2100499</t>
  </si>
  <si>
    <t xml:space="preserve">     其他公共卫生支出</t>
  </si>
  <si>
    <t>21006</t>
  </si>
  <si>
    <t xml:space="preserve">   中医药</t>
  </si>
  <si>
    <t>2100601</t>
  </si>
  <si>
    <t xml:space="preserve">     中医（民族医）药专项</t>
  </si>
  <si>
    <t>2100699</t>
  </si>
  <si>
    <t xml:space="preserve">     其他中医药支出</t>
  </si>
  <si>
    <t>21007</t>
  </si>
  <si>
    <t xml:space="preserve">   计划生育事务</t>
  </si>
  <si>
    <t>2100716</t>
  </si>
  <si>
    <t xml:space="preserve">     计划生育机构</t>
  </si>
  <si>
    <t>2100717</t>
  </si>
  <si>
    <t xml:space="preserve">     计划生育服务</t>
  </si>
  <si>
    <t>2100799</t>
  </si>
  <si>
    <t xml:space="preserve">     其他计划生育事务支出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</si>
  <si>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</si>
  <si>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</si>
  <si>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</si>
  <si>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</si>
  <si>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</si>
  <si>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</si>
  <si>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</si>
  <si>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</si>
  <si>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</si>
  <si>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</si>
  <si>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21012</t>
  </si>
  <si>
    <t xml:space="preserve">   财政对基本医疗保险基金的补助</t>
  </si>
  <si>
    <t>2101201</t>
  </si>
  <si>
    <t xml:space="preserve">     财政对职工基本医疗保险基金的补助</t>
  </si>
  <si>
    <t>2101202</t>
  </si>
  <si>
    <t xml:space="preserve">     财政对城乡居民基本医疗保险基金的补助</t>
  </si>
  <si>
    <t>2101299</t>
  </si>
  <si>
    <t xml:space="preserve">     财政对其他基本医疗保险基金的补助</t>
  </si>
  <si>
    <t>21013</t>
  </si>
  <si>
    <t xml:space="preserve">   医疗救助</t>
  </si>
  <si>
    <t>2101301</t>
  </si>
  <si>
    <t xml:space="preserve">     城乡医疗救助</t>
  </si>
  <si>
    <t>2101302</t>
  </si>
  <si>
    <t xml:space="preserve">     疾病应急救助</t>
  </si>
  <si>
    <t>2101399</t>
  </si>
  <si>
    <t xml:space="preserve">     其他医疗救助支出</t>
  </si>
  <si>
    <t>21014</t>
  </si>
  <si>
    <t xml:space="preserve">   优抚对象医疗</t>
  </si>
  <si>
    <t>2101401</t>
  </si>
  <si>
    <t xml:space="preserve">     优抚对象医疗补助</t>
  </si>
  <si>
    <t>2101499</t>
  </si>
  <si>
    <t xml:space="preserve">     其他优抚对象医疗支出</t>
  </si>
  <si>
    <t>21015</t>
  </si>
  <si>
    <t xml:space="preserve">   医疗保障管理事务</t>
  </si>
  <si>
    <t>2101501</t>
  </si>
  <si>
    <t>2101502</t>
  </si>
  <si>
    <t>2101503</t>
  </si>
  <si>
    <t>2101504</t>
  </si>
  <si>
    <t>2101505</t>
  </si>
  <si>
    <t xml:space="preserve">     医疗保障政策管理</t>
  </si>
  <si>
    <t>2101506</t>
  </si>
  <si>
    <t xml:space="preserve">     医疗保障经办事务</t>
  </si>
  <si>
    <t>2101550</t>
  </si>
  <si>
    <t>2101599</t>
  </si>
  <si>
    <t xml:space="preserve">     其他医疗保障管理事务支出</t>
  </si>
  <si>
    <t>21016</t>
  </si>
  <si>
    <t xml:space="preserve">   老龄卫生健康事务</t>
  </si>
  <si>
    <t>2101601</t>
  </si>
  <si>
    <t xml:space="preserve">     老龄卫生健康事务</t>
  </si>
  <si>
    <t>21099</t>
  </si>
  <si>
    <t xml:space="preserve">   其他卫生健康支出</t>
  </si>
  <si>
    <t xml:space="preserve">     其他卫生健康支出</t>
  </si>
  <si>
    <t>21101</t>
  </si>
  <si>
    <t xml:space="preserve">   环境保护管理事务</t>
  </si>
  <si>
    <t>2110101</t>
  </si>
  <si>
    <t>2110102</t>
  </si>
  <si>
    <t>2110103</t>
  </si>
  <si>
    <t>2110104</t>
  </si>
  <si>
    <t xml:space="preserve">     生态环境保护宣传</t>
  </si>
  <si>
    <t>2110105</t>
  </si>
  <si>
    <t xml:space="preserve">     环境保护法规、规划及标准</t>
  </si>
  <si>
    <t>2110106</t>
  </si>
  <si>
    <t xml:space="preserve">     生态环境国际合作及履约</t>
  </si>
  <si>
    <t>2110107</t>
  </si>
  <si>
    <t xml:space="preserve">     生态环境保护行政许可</t>
  </si>
  <si>
    <t>2110108</t>
  </si>
  <si>
    <t xml:space="preserve">     应对气候变化管理事务</t>
  </si>
  <si>
    <t>2110199</t>
  </si>
  <si>
    <t xml:space="preserve">     其他环境保护管理事务支出</t>
  </si>
  <si>
    <t>21102</t>
  </si>
  <si>
    <t xml:space="preserve">   环境监测与监察</t>
  </si>
  <si>
    <t>2110203</t>
  </si>
  <si>
    <t xml:space="preserve">     建设项目环评审查与监督</t>
  </si>
  <si>
    <t>2110204</t>
  </si>
  <si>
    <t xml:space="preserve">     核与辐射安全监督</t>
  </si>
  <si>
    <t>2110299</t>
  </si>
  <si>
    <t xml:space="preserve">     其他环境监测与监察支出</t>
  </si>
  <si>
    <t>21103</t>
  </si>
  <si>
    <t xml:space="preserve">   污染防治</t>
  </si>
  <si>
    <t>2110301</t>
  </si>
  <si>
    <t xml:space="preserve">     大气</t>
  </si>
  <si>
    <t>2110302</t>
  </si>
  <si>
    <t xml:space="preserve">     水体</t>
  </si>
  <si>
    <t>2110303</t>
  </si>
  <si>
    <t xml:space="preserve">     噪声</t>
  </si>
  <si>
    <t>2110304</t>
  </si>
  <si>
    <t xml:space="preserve">     固体废弃物与化学品</t>
  </si>
  <si>
    <t>2110305</t>
  </si>
  <si>
    <t xml:space="preserve">     放射源和放射性废物监管</t>
  </si>
  <si>
    <t>2110306</t>
  </si>
  <si>
    <t xml:space="preserve">     辐射</t>
  </si>
  <si>
    <t>2110307</t>
  </si>
  <si>
    <t xml:space="preserve">     土壤</t>
  </si>
  <si>
    <t>2110399</t>
  </si>
  <si>
    <t xml:space="preserve">     其他污染防治支出</t>
  </si>
  <si>
    <t>21104</t>
  </si>
  <si>
    <t xml:space="preserve">   自然生态保护</t>
  </si>
  <si>
    <t>2110401</t>
  </si>
  <si>
    <t xml:space="preserve">     生态保护</t>
  </si>
  <si>
    <t>2110402</t>
  </si>
  <si>
    <t xml:space="preserve">     农村环境保护</t>
  </si>
  <si>
    <t>2110404</t>
  </si>
  <si>
    <t xml:space="preserve">     生物及物种资源保护</t>
  </si>
  <si>
    <t>2110499</t>
  </si>
  <si>
    <t xml:space="preserve">     其他自然生态保护支出</t>
  </si>
  <si>
    <t>21105</t>
  </si>
  <si>
    <t xml:space="preserve">   天然林保护</t>
  </si>
  <si>
    <t>2110501</t>
  </si>
  <si>
    <t xml:space="preserve">     森林管护</t>
  </si>
  <si>
    <t>2110502</t>
  </si>
  <si>
    <t xml:space="preserve">     社会保险补助</t>
  </si>
  <si>
    <t>2110503</t>
  </si>
  <si>
    <t xml:space="preserve">     政策性社会性支出补助</t>
  </si>
  <si>
    <t>2110506</t>
  </si>
  <si>
    <t xml:space="preserve">     天然林保护工程建设</t>
  </si>
  <si>
    <t>2110507</t>
  </si>
  <si>
    <t xml:space="preserve">     停伐补助</t>
  </si>
  <si>
    <t>2110599</t>
  </si>
  <si>
    <t xml:space="preserve">     其他天然林保护支出</t>
  </si>
  <si>
    <t>21106</t>
  </si>
  <si>
    <t xml:space="preserve">   退耕还林还草</t>
  </si>
  <si>
    <t>2110602</t>
  </si>
  <si>
    <t xml:space="preserve">     退耕现金</t>
  </si>
  <si>
    <t>2110603</t>
  </si>
  <si>
    <t xml:space="preserve">     退耕还林粮食折现补贴</t>
  </si>
  <si>
    <t>2110604</t>
  </si>
  <si>
    <t xml:space="preserve">     退耕还林粮食费用补贴</t>
  </si>
  <si>
    <t>2110605</t>
  </si>
  <si>
    <t xml:space="preserve">     退耕还林工程建设</t>
  </si>
  <si>
    <t>2110699</t>
  </si>
  <si>
    <t xml:space="preserve">     其他退耕还林还草支出</t>
  </si>
  <si>
    <t>21107</t>
  </si>
  <si>
    <t xml:space="preserve">   风沙荒漠治理</t>
  </si>
  <si>
    <t>2110704</t>
  </si>
  <si>
    <t xml:space="preserve">     京津风沙源治理工程建设</t>
  </si>
  <si>
    <t>2110799</t>
  </si>
  <si>
    <t xml:space="preserve">     其他风沙荒漠治理支出</t>
  </si>
  <si>
    <t>21108</t>
  </si>
  <si>
    <t xml:space="preserve">   退牧还草</t>
  </si>
  <si>
    <t>2110804</t>
  </si>
  <si>
    <t xml:space="preserve">     退牧还草工程建设</t>
  </si>
  <si>
    <t>2110899</t>
  </si>
  <si>
    <t xml:space="preserve">     其他退牧还草支出</t>
  </si>
  <si>
    <t>21109</t>
  </si>
  <si>
    <t xml:space="preserve">   已垦草原退耕还草</t>
  </si>
  <si>
    <t xml:space="preserve">     已垦草原退耕还草</t>
  </si>
  <si>
    <t>21110</t>
  </si>
  <si>
    <t xml:space="preserve">   能源节约利用</t>
  </si>
  <si>
    <t xml:space="preserve">     能源节约利用</t>
  </si>
  <si>
    <t>21111</t>
  </si>
  <si>
    <t xml:space="preserve">   污染减排</t>
  </si>
  <si>
    <t>2111101</t>
  </si>
  <si>
    <t xml:space="preserve">     生态环境监测与信息</t>
  </si>
  <si>
    <t>2111102</t>
  </si>
  <si>
    <t xml:space="preserve">     生态环境执法监察</t>
  </si>
  <si>
    <t>2111103</t>
  </si>
  <si>
    <t xml:space="preserve">     减排专项支出</t>
  </si>
  <si>
    <t>2111104</t>
  </si>
  <si>
    <t xml:space="preserve">     清洁生产专项支出</t>
  </si>
  <si>
    <t>2111199</t>
  </si>
  <si>
    <t xml:space="preserve">     其他污染减排支出</t>
  </si>
  <si>
    <t>21112</t>
  </si>
  <si>
    <t xml:space="preserve">   可再生能源</t>
  </si>
  <si>
    <t>2111201</t>
  </si>
  <si>
    <t xml:space="preserve">     可再生能源</t>
  </si>
  <si>
    <t>21113</t>
  </si>
  <si>
    <t xml:space="preserve">   循环经济</t>
  </si>
  <si>
    <t>2111301</t>
  </si>
  <si>
    <t xml:space="preserve">     循环经济</t>
  </si>
  <si>
    <t>21114</t>
  </si>
  <si>
    <t xml:space="preserve">   能源管理事务</t>
  </si>
  <si>
    <t>2111401</t>
  </si>
  <si>
    <t>2111402</t>
  </si>
  <si>
    <t>2111403</t>
  </si>
  <si>
    <t>2111404</t>
  </si>
  <si>
    <t xml:space="preserve">     能源预测预警</t>
  </si>
  <si>
    <t>2111405</t>
  </si>
  <si>
    <t xml:space="preserve">     能源战略规划与实施</t>
  </si>
  <si>
    <t>2111406</t>
  </si>
  <si>
    <t xml:space="preserve">     能源科技装备</t>
  </si>
  <si>
    <t>2111407</t>
  </si>
  <si>
    <t xml:space="preserve">     能源行业管理</t>
  </si>
  <si>
    <t>2111408</t>
  </si>
  <si>
    <t xml:space="preserve">     能源管理</t>
  </si>
  <si>
    <t>2111409</t>
  </si>
  <si>
    <t xml:space="preserve">     石油储备发展管理</t>
  </si>
  <si>
    <t>2111410</t>
  </si>
  <si>
    <t xml:space="preserve">     能源调查</t>
  </si>
  <si>
    <t>2111411</t>
  </si>
  <si>
    <t>2111413</t>
  </si>
  <si>
    <t xml:space="preserve">     农村电网建设</t>
  </si>
  <si>
    <t>2111450</t>
  </si>
  <si>
    <t>2111499</t>
  </si>
  <si>
    <t xml:space="preserve">     其他能源管理事务支出</t>
  </si>
  <si>
    <t>21199</t>
  </si>
  <si>
    <t xml:space="preserve">   其他节能环保支出</t>
  </si>
  <si>
    <t>2119999</t>
  </si>
  <si>
    <t xml:space="preserve">     其他节能环保支出</t>
  </si>
  <si>
    <t>21201</t>
  </si>
  <si>
    <t xml:space="preserve">   城乡社区管理事务</t>
  </si>
  <si>
    <t>2120101</t>
  </si>
  <si>
    <t>2120102</t>
  </si>
  <si>
    <t>2120103</t>
  </si>
  <si>
    <t>2120104</t>
  </si>
  <si>
    <t xml:space="preserve">     城管执法</t>
  </si>
  <si>
    <t>2120105</t>
  </si>
  <si>
    <t xml:space="preserve">     工程建设标准规范编制与监管</t>
  </si>
  <si>
    <t>2120106</t>
  </si>
  <si>
    <t xml:space="preserve">     工程建设管理</t>
  </si>
  <si>
    <t>2120107</t>
  </si>
  <si>
    <t xml:space="preserve">     市政公用行业市场监管</t>
  </si>
  <si>
    <t>2120109</t>
  </si>
  <si>
    <t xml:space="preserve">     住宅建设与房地产市场监管</t>
  </si>
  <si>
    <t>2120110</t>
  </si>
  <si>
    <t xml:space="preserve">     执业资格注册、资质审查</t>
  </si>
  <si>
    <t>2120199</t>
  </si>
  <si>
    <t xml:space="preserve">     其他城乡社区管理事务支出</t>
  </si>
  <si>
    <t>21202</t>
  </si>
  <si>
    <t xml:space="preserve">   城乡社区规划与管理</t>
  </si>
  <si>
    <t xml:space="preserve">     城乡社区规划与管理</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</si>
  <si>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</si>
  <si>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</si>
  <si>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</si>
  <si>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</si>
  <si>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</si>
  <si>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</si>
  <si>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</si>
  <si>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</si>
  <si>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 xml:space="preserve">     城乡社区环境卫生</t>
  </si>
  <si>
    <t>21206</t>
  </si>
  <si>
    <t xml:space="preserve">   建设市场管理与监督</t>
  </si>
  <si>
    <t xml:space="preserve">     建设市场管理与监督</t>
  </si>
  <si>
    <t>21299</t>
  </si>
  <si>
    <t xml:space="preserve">   其他城乡社区支出</t>
  </si>
  <si>
    <t xml:space="preserve">     其他城乡社区支出</t>
  </si>
  <si>
    <t>21301</t>
  </si>
  <si>
    <t xml:space="preserve">   农业农村</t>
  </si>
  <si>
    <t>2130101</t>
  </si>
  <si>
    <t>2130102</t>
  </si>
  <si>
    <t>2130103</t>
  </si>
  <si>
    <t>2130104</t>
  </si>
  <si>
    <t>2130105</t>
  </si>
  <si>
    <t xml:space="preserve">     农垦运行</t>
  </si>
  <si>
    <t>2130106</t>
  </si>
  <si>
    <t xml:space="preserve">     科技转化与推广服务</t>
  </si>
  <si>
    <t>2130108</t>
  </si>
  <si>
    <t xml:space="preserve">     病虫害控制</t>
  </si>
  <si>
    <t>2130109</t>
  </si>
  <si>
    <t xml:space="preserve">     农产品质量安全</t>
  </si>
  <si>
    <t>2130110</t>
  </si>
  <si>
    <t xml:space="preserve">     执法监管</t>
  </si>
  <si>
    <t>2130111</t>
  </si>
  <si>
    <t xml:space="preserve">     统计监测与信息服务</t>
  </si>
  <si>
    <t>2130112</t>
  </si>
  <si>
    <t xml:space="preserve">     行业业务管理</t>
  </si>
  <si>
    <t>2130114</t>
  </si>
  <si>
    <t xml:space="preserve">     对外交流与合作</t>
  </si>
  <si>
    <t>2130119</t>
  </si>
  <si>
    <t xml:space="preserve">     防灾救灾</t>
  </si>
  <si>
    <t>2130120</t>
  </si>
  <si>
    <t xml:space="preserve">     稳定农民收入补贴</t>
  </si>
  <si>
    <t>2130121</t>
  </si>
  <si>
    <t xml:space="preserve">     农业结构调整补贴</t>
  </si>
  <si>
    <t>2130122</t>
  </si>
  <si>
    <t xml:space="preserve">     农业生产发展</t>
  </si>
  <si>
    <t>2130124</t>
  </si>
  <si>
    <t xml:space="preserve">     农村合作经济</t>
  </si>
  <si>
    <t>2130125</t>
  </si>
  <si>
    <t xml:space="preserve">     农产品加工与促销</t>
  </si>
  <si>
    <t>2130126</t>
  </si>
  <si>
    <t xml:space="preserve">     农村社会事业</t>
  </si>
  <si>
    <t>2130135</t>
  </si>
  <si>
    <t xml:space="preserve">     农业资源保护修复与利用</t>
  </si>
  <si>
    <t>2130142</t>
  </si>
  <si>
    <t xml:space="preserve">     农村道路建设</t>
  </si>
  <si>
    <t>2130148</t>
  </si>
  <si>
    <t xml:space="preserve">     成品油价格改革对渔业的补贴</t>
  </si>
  <si>
    <t>2130152</t>
  </si>
  <si>
    <t xml:space="preserve">     对高校毕业生到基层任职补助</t>
  </si>
  <si>
    <t>2130153</t>
  </si>
  <si>
    <t xml:space="preserve">     农田建设</t>
  </si>
  <si>
    <t>2130199</t>
  </si>
  <si>
    <t xml:space="preserve">     其他农业农村支出</t>
  </si>
  <si>
    <t>21302</t>
  </si>
  <si>
    <t xml:space="preserve">   林业和草原</t>
  </si>
  <si>
    <t>2130201</t>
  </si>
  <si>
    <t>2130202</t>
  </si>
  <si>
    <t>2130203</t>
  </si>
  <si>
    <t>2130204</t>
  </si>
  <si>
    <t xml:space="preserve">     事业机构</t>
  </si>
  <si>
    <t>2130205</t>
  </si>
  <si>
    <t xml:space="preserve">     森林资源培育</t>
  </si>
  <si>
    <t>2130206</t>
  </si>
  <si>
    <t xml:space="preserve">     技术推广与转化</t>
  </si>
  <si>
    <t>2130207</t>
  </si>
  <si>
    <t xml:space="preserve">     森林资源管理</t>
  </si>
  <si>
    <t>2130209</t>
  </si>
  <si>
    <t xml:space="preserve">     森林生态效益补偿</t>
  </si>
  <si>
    <t>2130210</t>
  </si>
  <si>
    <t xml:space="preserve">     自然保护区等管理</t>
  </si>
  <si>
    <t>2130211</t>
  </si>
  <si>
    <t xml:space="preserve">     动植物保护</t>
  </si>
  <si>
    <t>2130212</t>
  </si>
  <si>
    <t xml:space="preserve">     湿地保护</t>
  </si>
  <si>
    <t>2130213</t>
  </si>
  <si>
    <t xml:space="preserve">     执法与监督</t>
  </si>
  <si>
    <t>2130217</t>
  </si>
  <si>
    <t xml:space="preserve">     防沙治沙</t>
  </si>
  <si>
    <t>2130220</t>
  </si>
  <si>
    <t xml:space="preserve">     对外合作与交流</t>
  </si>
  <si>
    <t>2130221</t>
  </si>
  <si>
    <t xml:space="preserve">     产业化管理</t>
  </si>
  <si>
    <t>2130223</t>
  </si>
  <si>
    <t xml:space="preserve">     信息管理</t>
  </si>
  <si>
    <t>2130226</t>
  </si>
  <si>
    <t xml:space="preserve">     林区公共支出</t>
  </si>
  <si>
    <t>2130227</t>
  </si>
  <si>
    <t xml:space="preserve">     贷款贴息</t>
  </si>
  <si>
    <t>2130232</t>
  </si>
  <si>
    <t xml:space="preserve">     成品油价格改革对林业的补贴</t>
  </si>
  <si>
    <t>2130234</t>
  </si>
  <si>
    <t xml:space="preserve">     林业草原防灾减灾</t>
  </si>
  <si>
    <t>2130235</t>
  </si>
  <si>
    <t xml:space="preserve">     国家公园</t>
  </si>
  <si>
    <t>2130236</t>
  </si>
  <si>
    <t xml:space="preserve">     草原管理</t>
  </si>
  <si>
    <t>2130237</t>
  </si>
  <si>
    <t>2130299</t>
  </si>
  <si>
    <t xml:space="preserve">     其他林业和草原支出</t>
  </si>
  <si>
    <t>21303</t>
  </si>
  <si>
    <t xml:space="preserve">   水利</t>
  </si>
  <si>
    <t>2130301</t>
  </si>
  <si>
    <t>2130302</t>
  </si>
  <si>
    <t>2130303</t>
  </si>
  <si>
    <t>2130304</t>
  </si>
  <si>
    <t xml:space="preserve">     水利行业业务管理</t>
  </si>
  <si>
    <t>2130305</t>
  </si>
  <si>
    <t xml:space="preserve">     水利工程建设</t>
  </si>
  <si>
    <t>2130306</t>
  </si>
  <si>
    <t xml:space="preserve">     水利工程运行与维护</t>
  </si>
  <si>
    <t>2130307</t>
  </si>
  <si>
    <t xml:space="preserve">     长江黄河等流域管理</t>
  </si>
  <si>
    <t>2130308</t>
  </si>
  <si>
    <t xml:space="preserve">     水利前期工作</t>
  </si>
  <si>
    <t>2130309</t>
  </si>
  <si>
    <t xml:space="preserve">     水利执法监督</t>
  </si>
  <si>
    <t>2130310</t>
  </si>
  <si>
    <t xml:space="preserve">     水土保持</t>
  </si>
  <si>
    <t>2130311</t>
  </si>
  <si>
    <t xml:space="preserve">     水资源节约管理与保护</t>
  </si>
  <si>
    <t>2130312</t>
  </si>
  <si>
    <t xml:space="preserve">     水质监测</t>
  </si>
  <si>
    <t>2130313</t>
  </si>
  <si>
    <t xml:space="preserve">     水文测报</t>
  </si>
  <si>
    <t>2130314</t>
  </si>
  <si>
    <t xml:space="preserve">     防汛</t>
  </si>
  <si>
    <t>2130315</t>
  </si>
  <si>
    <t xml:space="preserve">     抗旱</t>
  </si>
  <si>
    <t>2130316</t>
  </si>
  <si>
    <t xml:space="preserve">     农村水利</t>
  </si>
  <si>
    <t>2130317</t>
  </si>
  <si>
    <t xml:space="preserve">     水利技术推广</t>
  </si>
  <si>
    <t>2130318</t>
  </si>
  <si>
    <t xml:space="preserve">     国际河流治理与管理</t>
  </si>
  <si>
    <t>2130319</t>
  </si>
  <si>
    <t xml:space="preserve">     江河湖库水系综合整治</t>
  </si>
  <si>
    <t>2130321</t>
  </si>
  <si>
    <t xml:space="preserve">     大中型水库移民后期扶持专项支出</t>
  </si>
  <si>
    <t>2130322</t>
  </si>
  <si>
    <t xml:space="preserve">     水利安全监督</t>
  </si>
  <si>
    <t>2130333</t>
  </si>
  <si>
    <t>2130334</t>
  </si>
  <si>
    <t xml:space="preserve">     水利建设征地及移民支出</t>
  </si>
  <si>
    <t>2130335</t>
  </si>
  <si>
    <t xml:space="preserve">     农村人畜饮水</t>
  </si>
  <si>
    <t>2130336</t>
  </si>
  <si>
    <t xml:space="preserve">     南水北调工程建设</t>
  </si>
  <si>
    <t>2130337</t>
  </si>
  <si>
    <t xml:space="preserve">     南水北调工程管理</t>
  </si>
  <si>
    <t>2130399</t>
  </si>
  <si>
    <t xml:space="preserve">     其他水利支出</t>
  </si>
  <si>
    <t>21305</t>
  </si>
  <si>
    <t xml:space="preserve">   扶贫</t>
  </si>
  <si>
    <t>2130501</t>
  </si>
  <si>
    <t>2130502</t>
  </si>
  <si>
    <t>2130503</t>
  </si>
  <si>
    <t>2130504</t>
  </si>
  <si>
    <t xml:space="preserve">     农村基础设施建设</t>
  </si>
  <si>
    <t>2130505</t>
  </si>
  <si>
    <t xml:space="preserve">     生产发展</t>
  </si>
  <si>
    <t>2130506</t>
  </si>
  <si>
    <t xml:space="preserve">     社会发展</t>
  </si>
  <si>
    <t>2130507</t>
  </si>
  <si>
    <t xml:space="preserve">     扶贫贷款奖补和贴息</t>
  </si>
  <si>
    <t>2130508</t>
  </si>
  <si>
    <t xml:space="preserve">     “三西”农业建设专项补助</t>
  </si>
  <si>
    <t>2130550</t>
  </si>
  <si>
    <t xml:space="preserve">     扶贫事业机构</t>
  </si>
  <si>
    <t>2130599</t>
  </si>
  <si>
    <t xml:space="preserve">     其他扶贫支出</t>
  </si>
  <si>
    <t>21307</t>
  </si>
  <si>
    <t xml:space="preserve">   农村综合改革</t>
  </si>
  <si>
    <t>2130701</t>
  </si>
  <si>
    <t xml:space="preserve">     对村级公益事业建设的补助</t>
  </si>
  <si>
    <t>2130704</t>
  </si>
  <si>
    <t xml:space="preserve">     国有农场办社会职能改革补助</t>
  </si>
  <si>
    <t>2130705</t>
  </si>
  <si>
    <t xml:space="preserve">     对村民委员会和村党支部的补助</t>
  </si>
  <si>
    <t>2130706</t>
  </si>
  <si>
    <t xml:space="preserve">     对村集体经济组织的补助</t>
  </si>
  <si>
    <t>2130707</t>
  </si>
  <si>
    <t xml:space="preserve">     农村综合改革示范试点补助</t>
  </si>
  <si>
    <t>2130799</t>
  </si>
  <si>
    <t xml:space="preserve">     其他农村综合改革支出</t>
  </si>
  <si>
    <t>21308</t>
  </si>
  <si>
    <t xml:space="preserve">   普惠金融发展支出</t>
  </si>
  <si>
    <t>2130801</t>
  </si>
  <si>
    <t xml:space="preserve">     支持农村金融机构</t>
  </si>
  <si>
    <t>2130802</t>
  </si>
  <si>
    <t xml:space="preserve">     涉农贷款增量奖励</t>
  </si>
  <si>
    <t>2130803</t>
  </si>
  <si>
    <t xml:space="preserve">     农业保险保费补贴</t>
  </si>
  <si>
    <t>2130804</t>
  </si>
  <si>
    <t xml:space="preserve">     创业担保贷款贴息</t>
  </si>
  <si>
    <t>2130805</t>
  </si>
  <si>
    <t xml:space="preserve">     补充创业担保贷款基金</t>
  </si>
  <si>
    <t>2130899</t>
  </si>
  <si>
    <t xml:space="preserve">     其他普惠金融发展支出</t>
  </si>
  <si>
    <t>21309</t>
  </si>
  <si>
    <t xml:space="preserve">   目标价格补贴</t>
  </si>
  <si>
    <t>2130901</t>
  </si>
  <si>
    <t xml:space="preserve">     棉花目标价格补贴</t>
  </si>
  <si>
    <t>2130999</t>
  </si>
  <si>
    <t xml:space="preserve">     其他目标价格补贴</t>
  </si>
  <si>
    <t>21399</t>
  </si>
  <si>
    <t xml:space="preserve">   其他农林水支出</t>
  </si>
  <si>
    <t>2139901</t>
  </si>
  <si>
    <t xml:space="preserve">     化解其他公益性乡村债务支出</t>
  </si>
  <si>
    <t>2139999</t>
  </si>
  <si>
    <t xml:space="preserve">     其他农林水支出</t>
  </si>
  <si>
    <t>21401</t>
  </si>
  <si>
    <t xml:space="preserve">   公路水路运输</t>
  </si>
  <si>
    <t>2140101</t>
  </si>
  <si>
    <t>2140102</t>
  </si>
  <si>
    <t>2140103</t>
  </si>
  <si>
    <t>2140104</t>
  </si>
  <si>
    <t xml:space="preserve">     公路建设</t>
  </si>
  <si>
    <t>2140106</t>
  </si>
  <si>
    <t xml:space="preserve">     公路养护</t>
  </si>
  <si>
    <t>2140109</t>
  </si>
  <si>
    <t xml:space="preserve">     交通运输信息化建设</t>
  </si>
  <si>
    <t>2140110</t>
  </si>
  <si>
    <t xml:space="preserve">     公路和运输安全</t>
  </si>
  <si>
    <t>2140111</t>
  </si>
  <si>
    <t xml:space="preserve">     公路还贷专项</t>
  </si>
  <si>
    <t>2140112</t>
  </si>
  <si>
    <t xml:space="preserve">     公路运输管理</t>
  </si>
  <si>
    <t>2140114</t>
  </si>
  <si>
    <t xml:space="preserve">     公路和运输技术标准化建设</t>
  </si>
  <si>
    <t>2140122</t>
  </si>
  <si>
    <t xml:space="preserve">     港口设施</t>
  </si>
  <si>
    <t>2140123</t>
  </si>
  <si>
    <t xml:space="preserve">     航道维护</t>
  </si>
  <si>
    <t>2140127</t>
  </si>
  <si>
    <t xml:space="preserve">     船舶检验</t>
  </si>
  <si>
    <t>2140128</t>
  </si>
  <si>
    <t xml:space="preserve">     救助打捞</t>
  </si>
  <si>
    <t>2140129</t>
  </si>
  <si>
    <t xml:space="preserve">     内河运输</t>
  </si>
  <si>
    <t>2140130</t>
  </si>
  <si>
    <t xml:space="preserve">     远洋运输</t>
  </si>
  <si>
    <t>2140131</t>
  </si>
  <si>
    <t xml:space="preserve">     海事管理</t>
  </si>
  <si>
    <t>2140133</t>
  </si>
  <si>
    <t xml:space="preserve">     航标事业发展支出</t>
  </si>
  <si>
    <t>2140136</t>
  </si>
  <si>
    <t xml:space="preserve">     水路运输管理支出</t>
  </si>
  <si>
    <t>2140138</t>
  </si>
  <si>
    <t xml:space="preserve">     口岸建设</t>
  </si>
  <si>
    <t>2140139</t>
  </si>
  <si>
    <t xml:space="preserve">     取消政府还贷二级公路收费专项支出</t>
  </si>
  <si>
    <t>2140199</t>
  </si>
  <si>
    <t xml:space="preserve">     其他公路水路运输支出</t>
  </si>
  <si>
    <t>21402</t>
  </si>
  <si>
    <t xml:space="preserve">   铁路运输</t>
  </si>
  <si>
    <t>2140201</t>
  </si>
  <si>
    <t>2140202</t>
  </si>
  <si>
    <t>2140203</t>
  </si>
  <si>
    <t>2140204</t>
  </si>
  <si>
    <t xml:space="preserve">     铁路路网建设</t>
  </si>
  <si>
    <t>2140205</t>
  </si>
  <si>
    <t xml:space="preserve">     铁路还贷专项</t>
  </si>
  <si>
    <t>2140206</t>
  </si>
  <si>
    <t xml:space="preserve">     铁路安全</t>
  </si>
  <si>
    <t>2140207</t>
  </si>
  <si>
    <t xml:space="preserve">     铁路专项运输</t>
  </si>
  <si>
    <t>2140208</t>
  </si>
  <si>
    <t xml:space="preserve">     行业监管</t>
  </si>
  <si>
    <t>2140299</t>
  </si>
  <si>
    <t xml:space="preserve">     其他铁路运输支出</t>
  </si>
  <si>
    <t>21403</t>
  </si>
  <si>
    <t xml:space="preserve">   民用航空运输</t>
  </si>
  <si>
    <t>2140301</t>
  </si>
  <si>
    <t>2140302</t>
  </si>
  <si>
    <t>2140303</t>
  </si>
  <si>
    <t>2140304</t>
  </si>
  <si>
    <t xml:space="preserve">     机场建设</t>
  </si>
  <si>
    <t>2140305</t>
  </si>
  <si>
    <t xml:space="preserve">     空管系统建设</t>
  </si>
  <si>
    <t>2140306</t>
  </si>
  <si>
    <t xml:space="preserve">     民航还贷专项支出</t>
  </si>
  <si>
    <t>2140307</t>
  </si>
  <si>
    <t xml:space="preserve">     民用航空安全</t>
  </si>
  <si>
    <t>2140308</t>
  </si>
  <si>
    <t xml:space="preserve">     民航专项运输</t>
  </si>
  <si>
    <t>2140399</t>
  </si>
  <si>
    <t xml:space="preserve">     其他民用航空运输支出</t>
  </si>
  <si>
    <t>21404</t>
  </si>
  <si>
    <t xml:space="preserve">   成品油价格改革对交通运输的补贴</t>
  </si>
  <si>
    <t>2140401</t>
  </si>
  <si>
    <t xml:space="preserve">     对城市公交的补贴</t>
  </si>
  <si>
    <t>2140402</t>
  </si>
  <si>
    <t xml:space="preserve">     对农村道路客运的补贴</t>
  </si>
  <si>
    <t>2140403</t>
  </si>
  <si>
    <t xml:space="preserve">     对出租车的补贴</t>
  </si>
  <si>
    <t>2140499</t>
  </si>
  <si>
    <t xml:space="preserve">     成品油价格改革补贴其他支出</t>
  </si>
  <si>
    <t>21405</t>
  </si>
  <si>
    <t xml:space="preserve">   邮政业支出</t>
  </si>
  <si>
    <t>2140501</t>
  </si>
  <si>
    <t>2140502</t>
  </si>
  <si>
    <t>2140503</t>
  </si>
  <si>
    <t>2140504</t>
  </si>
  <si>
    <t>2140505</t>
  </si>
  <si>
    <t xml:space="preserve">     邮政普遍服务与特殊服务</t>
  </si>
  <si>
    <t>2140599</t>
  </si>
  <si>
    <t xml:space="preserve">     其他邮政业支出</t>
  </si>
  <si>
    <t>21406</t>
  </si>
  <si>
    <t xml:space="preserve">   车辆购置税支出</t>
  </si>
  <si>
    <t>2140601</t>
  </si>
  <si>
    <t xml:space="preserve">     车辆购置税用于公路等基础设施建设支出</t>
  </si>
  <si>
    <t>2140602</t>
  </si>
  <si>
    <t xml:space="preserve">     车辆购置税用于农村公路建设支出</t>
  </si>
  <si>
    <t>2140603</t>
  </si>
  <si>
    <t xml:space="preserve">     车辆购置税用于老旧汽车报废更新补贴</t>
  </si>
  <si>
    <t>2140699</t>
  </si>
  <si>
    <t xml:space="preserve">     车辆购置税其他支出</t>
  </si>
  <si>
    <t>21499</t>
  </si>
  <si>
    <t xml:space="preserve">   其他交通运输支出</t>
  </si>
  <si>
    <t>2149901</t>
  </si>
  <si>
    <t xml:space="preserve">     公共交通运营补助</t>
  </si>
  <si>
    <t>2149999</t>
  </si>
  <si>
    <t xml:space="preserve">     其他交通运输支出</t>
  </si>
  <si>
    <t>21501</t>
  </si>
  <si>
    <t xml:space="preserve">   资源勘探开发</t>
  </si>
  <si>
    <t>2150101</t>
  </si>
  <si>
    <t>2150102</t>
  </si>
  <si>
    <t>2150103</t>
  </si>
  <si>
    <t>2150104</t>
  </si>
  <si>
    <t xml:space="preserve">     煤炭勘探开采和洗选</t>
  </si>
  <si>
    <t>2150105</t>
  </si>
  <si>
    <t xml:space="preserve">     石油和天然气勘探开采</t>
  </si>
  <si>
    <t>2150106</t>
  </si>
  <si>
    <t xml:space="preserve">     黑色金属矿勘探和采选</t>
  </si>
  <si>
    <t>2150107</t>
  </si>
  <si>
    <t xml:space="preserve">     有色金属矿勘探和采选</t>
  </si>
  <si>
    <t>2150108</t>
  </si>
  <si>
    <t xml:space="preserve">     非金属矿勘探和采选</t>
  </si>
  <si>
    <t>2150199</t>
  </si>
  <si>
    <t xml:space="preserve">     其他资源勘探业支出</t>
  </si>
  <si>
    <t>21502</t>
  </si>
  <si>
    <t xml:space="preserve">   制造业</t>
  </si>
  <si>
    <t>2150201</t>
  </si>
  <si>
    <t>2150202</t>
  </si>
  <si>
    <t>2150203</t>
  </si>
  <si>
    <t>2150204</t>
  </si>
  <si>
    <t xml:space="preserve">     纺织业</t>
  </si>
  <si>
    <t>2150205</t>
  </si>
  <si>
    <t xml:space="preserve">     医药制造业</t>
  </si>
  <si>
    <t>2150206</t>
  </si>
  <si>
    <t xml:space="preserve">     非金属矿物制品业</t>
  </si>
  <si>
    <t>2150207</t>
  </si>
  <si>
    <t xml:space="preserve">     通信设备、计算机及其他电子设备制造业</t>
  </si>
  <si>
    <t>2150208</t>
  </si>
  <si>
    <t xml:space="preserve">     交通运输设备制造业</t>
  </si>
  <si>
    <t>2150209</t>
  </si>
  <si>
    <t xml:space="preserve">     电气机械及器材制造业</t>
  </si>
  <si>
    <t>2150210</t>
  </si>
  <si>
    <t xml:space="preserve">     工艺品及其他制造业</t>
  </si>
  <si>
    <t>2150212</t>
  </si>
  <si>
    <t xml:space="preserve">     石油加工、炼焦及核燃料加工业</t>
  </si>
  <si>
    <t>2150213</t>
  </si>
  <si>
    <t xml:space="preserve">     化学原料及化学制品制造业</t>
  </si>
  <si>
    <t>2150214</t>
  </si>
  <si>
    <t xml:space="preserve">     黑色金属冶炼及压延加工业</t>
  </si>
  <si>
    <t>2150215</t>
  </si>
  <si>
    <t xml:space="preserve">     有色金属冶炼及压延加工业</t>
  </si>
  <si>
    <t>2150299</t>
  </si>
  <si>
    <t xml:space="preserve">     其他制造业支出</t>
  </si>
  <si>
    <t>21503</t>
  </si>
  <si>
    <t xml:space="preserve">   建筑业</t>
  </si>
  <si>
    <t>2150301</t>
  </si>
  <si>
    <t>2150302</t>
  </si>
  <si>
    <t>2150303</t>
  </si>
  <si>
    <t>2150399</t>
  </si>
  <si>
    <t xml:space="preserve">     其他建筑业支出</t>
  </si>
  <si>
    <t>21505</t>
  </si>
  <si>
    <t xml:space="preserve">   工业和信息产业监管</t>
  </si>
  <si>
    <t>2150501</t>
  </si>
  <si>
    <t>2150502</t>
  </si>
  <si>
    <t>2150503</t>
  </si>
  <si>
    <t>2150505</t>
  </si>
  <si>
    <t xml:space="preserve">     战备应急</t>
  </si>
  <si>
    <t>2150506</t>
  </si>
  <si>
    <t xml:space="preserve">     信息安全建设</t>
  </si>
  <si>
    <t>2150507</t>
  </si>
  <si>
    <t xml:space="preserve">     专用通信</t>
  </si>
  <si>
    <t>2150508</t>
  </si>
  <si>
    <t xml:space="preserve">     无线电及信息通信监管</t>
  </si>
  <si>
    <t>2150509</t>
  </si>
  <si>
    <t xml:space="preserve">     工业和信息产业战略研究与标准制定</t>
  </si>
  <si>
    <t>2150510</t>
  </si>
  <si>
    <t xml:space="preserve">     工业和信息产业支持</t>
  </si>
  <si>
    <t>2150511</t>
  </si>
  <si>
    <t xml:space="preserve">     电子专项工程</t>
  </si>
  <si>
    <t>2150513</t>
  </si>
  <si>
    <t>2150515</t>
  </si>
  <si>
    <t xml:space="preserve">     技术基础研究</t>
  </si>
  <si>
    <t xml:space="preserve">     工程建设及运行维护</t>
  </si>
  <si>
    <t xml:space="preserve">     产业发展</t>
  </si>
  <si>
    <t>2150599</t>
  </si>
  <si>
    <t xml:space="preserve">     其他工业和信息产业监管支出</t>
  </si>
  <si>
    <t>21507</t>
  </si>
  <si>
    <t xml:space="preserve">   国有资产监管</t>
  </si>
  <si>
    <t>2150701</t>
  </si>
  <si>
    <t>2150702</t>
  </si>
  <si>
    <t>2150703</t>
  </si>
  <si>
    <t>2150704</t>
  </si>
  <si>
    <t xml:space="preserve">     国有企业监事会专项</t>
  </si>
  <si>
    <t>2150705</t>
  </si>
  <si>
    <t xml:space="preserve">     中央企业专项管理</t>
  </si>
  <si>
    <t>2150799</t>
  </si>
  <si>
    <t xml:space="preserve">     其他国有资产监管支出</t>
  </si>
  <si>
    <t>21508</t>
  </si>
  <si>
    <t xml:space="preserve">   支持中小企业发展和管理支出</t>
  </si>
  <si>
    <t>2150801</t>
  </si>
  <si>
    <t>2150802</t>
  </si>
  <si>
    <t>2150803</t>
  </si>
  <si>
    <t>2150804</t>
  </si>
  <si>
    <t xml:space="preserve">     科技型中小企业技术创新基金</t>
  </si>
  <si>
    <t>2150805</t>
  </si>
  <si>
    <t xml:space="preserve">     中小企业发展专项</t>
  </si>
  <si>
    <t xml:space="preserve">     减免房租补贴</t>
  </si>
  <si>
    <t>2150899</t>
  </si>
  <si>
    <t xml:space="preserve">     其他支持中小企业发展和管理支出</t>
  </si>
  <si>
    <t>21599</t>
  </si>
  <si>
    <t xml:space="preserve">   其他资源勘探工业信息等支出</t>
  </si>
  <si>
    <t>2159901</t>
  </si>
  <si>
    <t xml:space="preserve">     黄金事务</t>
  </si>
  <si>
    <t>2159904</t>
  </si>
  <si>
    <t xml:space="preserve">     技术改造支出</t>
  </si>
  <si>
    <t>2159905</t>
  </si>
  <si>
    <t xml:space="preserve">     中药材扶持资金支出</t>
  </si>
  <si>
    <t>2159906</t>
  </si>
  <si>
    <t xml:space="preserve">     重点产业振兴和技术改造项目贷款贴息</t>
  </si>
  <si>
    <t>2159999</t>
  </si>
  <si>
    <t xml:space="preserve">     其他资源勘探工业信息等支出</t>
  </si>
  <si>
    <t>21602</t>
  </si>
  <si>
    <t xml:space="preserve">   商业流通事务</t>
  </si>
  <si>
    <t>2160201</t>
  </si>
  <si>
    <t>2160202</t>
  </si>
  <si>
    <t>2160203</t>
  </si>
  <si>
    <t>2160216</t>
  </si>
  <si>
    <t xml:space="preserve">     食品流通安全补贴</t>
  </si>
  <si>
    <t>2160217</t>
  </si>
  <si>
    <t xml:space="preserve">     市场监测及信息管理</t>
  </si>
  <si>
    <t>2160218</t>
  </si>
  <si>
    <t xml:space="preserve">     民贸企业补贴</t>
  </si>
  <si>
    <t>2160219</t>
  </si>
  <si>
    <t xml:space="preserve">     民贸民品贷款贴息</t>
  </si>
  <si>
    <t>2160250</t>
  </si>
  <si>
    <t>2160299</t>
  </si>
  <si>
    <t xml:space="preserve">     其他商业流通事务支出</t>
  </si>
  <si>
    <t>21606</t>
  </si>
  <si>
    <t xml:space="preserve">   涉外发展服务支出</t>
  </si>
  <si>
    <t>2160601</t>
  </si>
  <si>
    <t>2160602</t>
  </si>
  <si>
    <t>2160603</t>
  </si>
  <si>
    <t>2160607</t>
  </si>
  <si>
    <t xml:space="preserve">     外商投资环境建设补助资金</t>
  </si>
  <si>
    <t>2160699</t>
  </si>
  <si>
    <t xml:space="preserve">     其他涉外发展服务支出</t>
  </si>
  <si>
    <t>21699</t>
  </si>
  <si>
    <t xml:space="preserve">   其他商业服务业等支出</t>
  </si>
  <si>
    <t>2169901</t>
  </si>
  <si>
    <t xml:space="preserve">     服务业基础设施建设</t>
  </si>
  <si>
    <t>2169999</t>
  </si>
  <si>
    <t xml:space="preserve">     其他商业服务业等支出</t>
  </si>
  <si>
    <t>21701</t>
  </si>
  <si>
    <t xml:space="preserve">   金融部门行政支出</t>
  </si>
  <si>
    <t>2170101</t>
  </si>
  <si>
    <t>2170102</t>
  </si>
  <si>
    <t>2170103</t>
  </si>
  <si>
    <t>2170104</t>
  </si>
  <si>
    <t xml:space="preserve">     安全防卫</t>
  </si>
  <si>
    <t>2170150</t>
  </si>
  <si>
    <t>2170199</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</si>
  <si>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</si>
  <si>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</si>
  <si>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</si>
  <si>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</si>
  <si>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</si>
  <si>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</si>
  <si>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</si>
  <si>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</si>
  <si>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</si>
  <si>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</si>
  <si>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</si>
  <si>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21703</t>
  </si>
  <si>
    <t xml:space="preserve">   金融发展支出</t>
  </si>
  <si>
    <t>2170301</t>
  </si>
  <si>
    <t xml:space="preserve">     政策性银行亏损补贴</t>
  </si>
  <si>
    <t>2170302</t>
  </si>
  <si>
    <t xml:space="preserve">     利息费用补贴支出</t>
  </si>
  <si>
    <t>2170303</t>
  </si>
  <si>
    <t xml:space="preserve">     补充资本金</t>
  </si>
  <si>
    <t>2170304</t>
  </si>
  <si>
    <t xml:space="preserve">     风险基金补助</t>
  </si>
  <si>
    <t>2170399</t>
  </si>
  <si>
    <t xml:space="preserve">     其他金融发展支出</t>
  </si>
  <si>
    <t>21799</t>
  </si>
  <si>
    <t xml:space="preserve">   其他金融支出</t>
  </si>
  <si>
    <t xml:space="preserve">     重点企业贷款贴息</t>
  </si>
  <si>
    <t>21901</t>
  </si>
  <si>
    <t xml:space="preserve">   一般公共服务</t>
  </si>
  <si>
    <t>21902</t>
  </si>
  <si>
    <t xml:space="preserve">   教育</t>
  </si>
  <si>
    <t>21903</t>
  </si>
  <si>
    <t xml:space="preserve">   文化体育与传媒</t>
  </si>
  <si>
    <t>21904</t>
  </si>
  <si>
    <t xml:space="preserve">   医疗卫生</t>
  </si>
  <si>
    <t>21905</t>
  </si>
  <si>
    <t xml:space="preserve">   节能环保</t>
  </si>
  <si>
    <t>21906</t>
  </si>
  <si>
    <t xml:space="preserve">   农业</t>
  </si>
  <si>
    <t>21907</t>
  </si>
  <si>
    <t xml:space="preserve">   交通运输</t>
  </si>
  <si>
    <t>21908</t>
  </si>
  <si>
    <t xml:space="preserve">   住房保障</t>
  </si>
  <si>
    <t>21999</t>
  </si>
  <si>
    <t xml:space="preserve">   其他支出</t>
  </si>
  <si>
    <t>22001</t>
  </si>
  <si>
    <t xml:space="preserve">   自然资源事务</t>
  </si>
  <si>
    <t>2200101</t>
  </si>
  <si>
    <t>2200102</t>
  </si>
  <si>
    <t>2200103</t>
  </si>
  <si>
    <t>2200104</t>
  </si>
  <si>
    <t xml:space="preserve">     自然资源规划及管理</t>
  </si>
  <si>
    <t>2200106</t>
  </si>
  <si>
    <t xml:space="preserve">     自然资源利用与保护</t>
  </si>
  <si>
    <t>2200107</t>
  </si>
  <si>
    <t xml:space="preserve">     自然资源社会公益服务</t>
  </si>
  <si>
    <t>2200108</t>
  </si>
  <si>
    <t xml:space="preserve">     自然资源行业业务管理</t>
  </si>
  <si>
    <t>2200109</t>
  </si>
  <si>
    <t xml:space="preserve">     自然资源调查与确权登记</t>
  </si>
  <si>
    <t>2200112</t>
  </si>
  <si>
    <t xml:space="preserve">     土地资源储备支出</t>
  </si>
  <si>
    <t>2200113</t>
  </si>
  <si>
    <t xml:space="preserve">     地质矿产资源与环境调查</t>
  </si>
  <si>
    <t>2200114</t>
  </si>
  <si>
    <t xml:space="preserve">     地质勘查与矿产资源管理</t>
  </si>
  <si>
    <t>2200115</t>
  </si>
  <si>
    <t xml:space="preserve">     地质转产项目财政贴息</t>
  </si>
  <si>
    <t>2200116</t>
  </si>
  <si>
    <t xml:space="preserve">     国外风险勘查</t>
  </si>
  <si>
    <t>2200119</t>
  </si>
  <si>
    <t xml:space="preserve">     地质勘查基金（周转金）支出</t>
  </si>
  <si>
    <t>2200120</t>
  </si>
  <si>
    <t xml:space="preserve">     海域与海岛管理</t>
  </si>
  <si>
    <t>2200121</t>
  </si>
  <si>
    <t xml:space="preserve">     自然资源国际合作与海洋权益维护</t>
  </si>
  <si>
    <t>2200122</t>
  </si>
  <si>
    <t xml:space="preserve">     自然资源卫星</t>
  </si>
  <si>
    <t>2200123</t>
  </si>
  <si>
    <t xml:space="preserve">     极地考察</t>
  </si>
  <si>
    <t>2200124</t>
  </si>
  <si>
    <t xml:space="preserve">     深海调查与资源开发</t>
  </si>
  <si>
    <t>2200125</t>
  </si>
  <si>
    <t xml:space="preserve">     海港航标维护</t>
  </si>
  <si>
    <t>2200126</t>
  </si>
  <si>
    <t xml:space="preserve">     海水淡化</t>
  </si>
  <si>
    <t>2200127</t>
  </si>
  <si>
    <t xml:space="preserve">     无居民海岛使用金支出</t>
  </si>
  <si>
    <t>2200128</t>
  </si>
  <si>
    <t xml:space="preserve">     海洋战略规划与预警监测</t>
  </si>
  <si>
    <t>2200129</t>
  </si>
  <si>
    <t xml:space="preserve">     基础测绘与地理信息监管</t>
  </si>
  <si>
    <t>2200150</t>
  </si>
  <si>
    <t>2200199</t>
  </si>
  <si>
    <t xml:space="preserve">     其他自然资源事务支出</t>
  </si>
  <si>
    <t>22005</t>
  </si>
  <si>
    <t xml:space="preserve">   气象事务</t>
  </si>
  <si>
    <t>2200501</t>
  </si>
  <si>
    <t>2200502</t>
  </si>
  <si>
    <t>2200503</t>
  </si>
  <si>
    <t>2200504</t>
  </si>
  <si>
    <t xml:space="preserve">     气象事业机构</t>
  </si>
  <si>
    <t>2200506</t>
  </si>
  <si>
    <t xml:space="preserve">     气象探测</t>
  </si>
  <si>
    <t>2200507</t>
  </si>
  <si>
    <t xml:space="preserve">     气象信息传输及管理</t>
  </si>
  <si>
    <t>2200508</t>
  </si>
  <si>
    <t xml:space="preserve">     气象预报预测</t>
  </si>
  <si>
    <t>2200509</t>
  </si>
  <si>
    <t xml:space="preserve">     气象服务</t>
  </si>
  <si>
    <t>2200510</t>
  </si>
  <si>
    <t xml:space="preserve">     气象装备保障维护</t>
  </si>
  <si>
    <t>2200511</t>
  </si>
  <si>
    <t xml:space="preserve">     气象基础设施建设与维修</t>
  </si>
  <si>
    <t>2200512</t>
  </si>
  <si>
    <t xml:space="preserve">     气象卫星</t>
  </si>
  <si>
    <t>2200513</t>
  </si>
  <si>
    <t xml:space="preserve">     气象法规与标准</t>
  </si>
  <si>
    <t>2200514</t>
  </si>
  <si>
    <t xml:space="preserve">     气象资金审计稽查</t>
  </si>
  <si>
    <t>2200599</t>
  </si>
  <si>
    <t xml:space="preserve">     其他气象事务支出</t>
  </si>
  <si>
    <t>22099</t>
  </si>
  <si>
    <t xml:space="preserve">   其他自然资源海洋气象等支出</t>
  </si>
  <si>
    <t xml:space="preserve">     其他自然资源海洋气象等支出</t>
  </si>
  <si>
    <t>22101</t>
  </si>
  <si>
    <t xml:space="preserve">   保障性安居工程支出</t>
  </si>
  <si>
    <t>2210101</t>
  </si>
  <si>
    <t xml:space="preserve">     廉租住房</t>
  </si>
  <si>
    <t>2210102</t>
  </si>
  <si>
    <t xml:space="preserve">     沉陷区治理</t>
  </si>
  <si>
    <t>2210103</t>
  </si>
  <si>
    <t xml:space="preserve">     棚户区改造</t>
  </si>
  <si>
    <t>2210104</t>
  </si>
  <si>
    <t xml:space="preserve">     少数民族地区游牧民定居工程</t>
  </si>
  <si>
    <t>2210105</t>
  </si>
  <si>
    <t xml:space="preserve">     农村危房改造</t>
  </si>
  <si>
    <t>2210106</t>
  </si>
  <si>
    <t xml:space="preserve">     公共租赁住房</t>
  </si>
  <si>
    <t>2210107</t>
  </si>
  <si>
    <t xml:space="preserve">     保障性住房租金补贴</t>
  </si>
  <si>
    <t>2210108</t>
  </si>
  <si>
    <t xml:space="preserve">     老旧小区改造</t>
  </si>
  <si>
    <t>2210109</t>
  </si>
  <si>
    <t xml:space="preserve">     住房租赁市场发展</t>
  </si>
  <si>
    <t xml:space="preserve">     配租型住房保障</t>
  </si>
  <si>
    <t>2210199</t>
  </si>
  <si>
    <t xml:space="preserve">     其他保障性安居工程支出</t>
  </si>
  <si>
    <t>22102</t>
  </si>
  <si>
    <t xml:space="preserve">   住房改革支出</t>
  </si>
  <si>
    <t>2210201</t>
  </si>
  <si>
    <t xml:space="preserve">     住房公积金</t>
  </si>
  <si>
    <t>2210202</t>
  </si>
  <si>
    <t xml:space="preserve">     提租补贴</t>
  </si>
  <si>
    <t>2210203</t>
  </si>
  <si>
    <t xml:space="preserve">     购房补贴</t>
  </si>
  <si>
    <t>22103</t>
  </si>
  <si>
    <t xml:space="preserve">   城乡社区住宅</t>
  </si>
  <si>
    <t>2210301</t>
  </si>
  <si>
    <t xml:space="preserve">     公有住房建设和维修改造支出</t>
  </si>
  <si>
    <t>2210302</t>
  </si>
  <si>
    <t xml:space="preserve">     住房公积金管理</t>
  </si>
  <si>
    <t>2210399</t>
  </si>
  <si>
    <t xml:space="preserve">     其他城乡社区住宅支出</t>
  </si>
  <si>
    <t>22201</t>
  </si>
  <si>
    <t xml:space="preserve">   粮油事务</t>
  </si>
  <si>
    <t>2220101</t>
  </si>
  <si>
    <t>2220102</t>
  </si>
  <si>
    <t>2220103</t>
  </si>
  <si>
    <t>2220104</t>
  </si>
  <si>
    <t xml:space="preserve">     财务与审计支出</t>
  </si>
  <si>
    <t>2220105</t>
  </si>
  <si>
    <t xml:space="preserve">     信息统计</t>
  </si>
  <si>
    <t>2220106</t>
  </si>
  <si>
    <t xml:space="preserve">     专项业务活动</t>
  </si>
  <si>
    <t>2220107</t>
  </si>
  <si>
    <t xml:space="preserve">     国家粮油差价补贴</t>
  </si>
  <si>
    <t>2220112</t>
  </si>
  <si>
    <t xml:space="preserve">     粮食财务挂账利息补贴</t>
  </si>
  <si>
    <t>2220113</t>
  </si>
  <si>
    <t xml:space="preserve">     粮食财务挂账消化款</t>
  </si>
  <si>
    <t>2220114</t>
  </si>
  <si>
    <t xml:space="preserve">     处理陈化粮补贴</t>
  </si>
  <si>
    <t>2220115</t>
  </si>
  <si>
    <t xml:space="preserve">     粮食风险基金</t>
  </si>
  <si>
    <t>2220118</t>
  </si>
  <si>
    <t xml:space="preserve">     粮油市场调控专项资金</t>
  </si>
  <si>
    <t xml:space="preserve">     设施建设</t>
  </si>
  <si>
    <t xml:space="preserve">     设施安全</t>
  </si>
  <si>
    <t xml:space="preserve">     物资保管体系</t>
  </si>
  <si>
    <t>2220150</t>
  </si>
  <si>
    <t>2220199</t>
  </si>
  <si>
    <t xml:space="preserve">     其他粮油事务支出</t>
  </si>
  <si>
    <t>22202</t>
  </si>
  <si>
    <t xml:space="preserve">   物资事务</t>
  </si>
  <si>
    <t>2220201</t>
  </si>
  <si>
    <t>2220202</t>
  </si>
  <si>
    <t>2220203</t>
  </si>
  <si>
    <t>2220204</t>
  </si>
  <si>
    <t xml:space="preserve">     铁路专用线</t>
  </si>
  <si>
    <t>2220205</t>
  </si>
  <si>
    <t xml:space="preserve">     护库武警和民兵支出</t>
  </si>
  <si>
    <t>2220206</t>
  </si>
  <si>
    <t xml:space="preserve">     物资保管与保养</t>
  </si>
  <si>
    <t>2220207</t>
  </si>
  <si>
    <t xml:space="preserve">     专项贷款利息</t>
  </si>
  <si>
    <t>2220209</t>
  </si>
  <si>
    <t xml:space="preserve">     物资转移</t>
  </si>
  <si>
    <t>2220210</t>
  </si>
  <si>
    <t xml:space="preserve">     物资轮换</t>
  </si>
  <si>
    <t>2220211</t>
  </si>
  <si>
    <t xml:space="preserve">     仓库建设</t>
  </si>
  <si>
    <t>2220212</t>
  </si>
  <si>
    <t xml:space="preserve">     仓库安防</t>
  </si>
  <si>
    <t>2220250</t>
  </si>
  <si>
    <t>2220299</t>
  </si>
  <si>
    <t xml:space="preserve">     其他物资事务支出</t>
  </si>
  <si>
    <t>22203</t>
  </si>
  <si>
    <t xml:space="preserve">   能源储备</t>
  </si>
  <si>
    <t>2220301</t>
  </si>
  <si>
    <t xml:space="preserve">     石油储备</t>
  </si>
  <si>
    <t>2220303</t>
  </si>
  <si>
    <t xml:space="preserve">     天然铀能源储备</t>
  </si>
  <si>
    <t>2220304</t>
  </si>
  <si>
    <t xml:space="preserve">     煤炭储备</t>
  </si>
  <si>
    <t xml:space="preserve">     成品油储备</t>
  </si>
  <si>
    <t>2220399</t>
  </si>
  <si>
    <t xml:space="preserve">     其他能源储备支出</t>
  </si>
  <si>
    <t>22204</t>
  </si>
  <si>
    <t xml:space="preserve">   粮油储备</t>
  </si>
  <si>
    <t>2220401</t>
  </si>
  <si>
    <t xml:space="preserve">     储备粮油补贴</t>
  </si>
  <si>
    <t>2220402</t>
  </si>
  <si>
    <t xml:space="preserve">     储备粮油差价补贴</t>
  </si>
  <si>
    <t>2220403</t>
  </si>
  <si>
    <t xml:space="preserve">     储备粮（油）库建设</t>
  </si>
  <si>
    <t>2220404</t>
  </si>
  <si>
    <t xml:space="preserve">     最低收购价政策支出</t>
  </si>
  <si>
    <t>2220499</t>
  </si>
  <si>
    <t xml:space="preserve">     其他粮油储备支出</t>
  </si>
  <si>
    <t>22205</t>
  </si>
  <si>
    <t xml:space="preserve">   重要商品储备</t>
  </si>
  <si>
    <t>2220501</t>
  </si>
  <si>
    <t xml:space="preserve">     棉花储备</t>
  </si>
  <si>
    <t>2220502</t>
  </si>
  <si>
    <t xml:space="preserve">     食糖储备</t>
  </si>
  <si>
    <t>2220503</t>
  </si>
  <si>
    <t xml:space="preserve">     肉类储备</t>
  </si>
  <si>
    <t>2220504</t>
  </si>
  <si>
    <t xml:space="preserve">     化肥储备</t>
  </si>
  <si>
    <t>2220505</t>
  </si>
  <si>
    <t xml:space="preserve">     农药储备</t>
  </si>
  <si>
    <t>2220506</t>
  </si>
  <si>
    <t xml:space="preserve">     边销茶储备</t>
  </si>
  <si>
    <t>2220507</t>
  </si>
  <si>
    <t xml:space="preserve">     羊毛储备</t>
  </si>
  <si>
    <t>2220508</t>
  </si>
  <si>
    <t xml:space="preserve">     医药储备</t>
  </si>
  <si>
    <t>2220509</t>
  </si>
  <si>
    <t xml:space="preserve">     食盐储备</t>
  </si>
  <si>
    <t>2220510</t>
  </si>
  <si>
    <t xml:space="preserve">     战略物资储备</t>
  </si>
  <si>
    <t xml:space="preserve">     应急物资储备</t>
  </si>
  <si>
    <t>2220599</t>
  </si>
  <si>
    <t xml:space="preserve">     其他重要商品储备支出</t>
  </si>
  <si>
    <t>22401</t>
  </si>
  <si>
    <t xml:space="preserve">   应急管理事务</t>
  </si>
  <si>
    <t>2240101</t>
  </si>
  <si>
    <t>2240102</t>
  </si>
  <si>
    <t>2240103</t>
  </si>
  <si>
    <t>2240104</t>
  </si>
  <si>
    <t xml:space="preserve">     灾害风险防治</t>
  </si>
  <si>
    <t>2240105</t>
  </si>
  <si>
    <t xml:space="preserve">     国务院安委会专项</t>
  </si>
  <si>
    <t>2240106</t>
  </si>
  <si>
    <t xml:space="preserve">     安全监管</t>
  </si>
  <si>
    <t>2240107</t>
  </si>
  <si>
    <t xml:space="preserve">     安全生产基础</t>
  </si>
  <si>
    <t>2240108</t>
  </si>
  <si>
    <t xml:space="preserve">     应急救援</t>
  </si>
  <si>
    <t>2240109</t>
  </si>
  <si>
    <t xml:space="preserve">     应急管理</t>
  </si>
  <si>
    <t>2240150</t>
  </si>
  <si>
    <t>2240199</t>
  </si>
  <si>
    <t xml:space="preserve">     其他应急管理支出</t>
  </si>
  <si>
    <t>22402</t>
  </si>
  <si>
    <t xml:space="preserve">   消防事务</t>
  </si>
  <si>
    <t>2240201</t>
  </si>
  <si>
    <t>2240202</t>
  </si>
  <si>
    <t>2240203</t>
  </si>
  <si>
    <t>2240204</t>
  </si>
  <si>
    <t xml:space="preserve">     消防应急救援</t>
  </si>
  <si>
    <t>2240299</t>
  </si>
  <si>
    <t xml:space="preserve">     其他消防事务支出</t>
  </si>
  <si>
    <t>22403</t>
  </si>
  <si>
    <t xml:space="preserve">   森林消防事务</t>
  </si>
  <si>
    <t>2240301</t>
  </si>
  <si>
    <t>2240302</t>
  </si>
  <si>
    <t>2240303</t>
  </si>
  <si>
    <t>2240304</t>
  </si>
  <si>
    <t xml:space="preserve">     森林消防应急救援</t>
  </si>
  <si>
    <t>2240399</t>
  </si>
  <si>
    <t xml:space="preserve">     其他森林消防事务支出</t>
  </si>
  <si>
    <t>22404</t>
  </si>
  <si>
    <t xml:space="preserve">   煤矿安全</t>
  </si>
  <si>
    <t>2240401</t>
  </si>
  <si>
    <t>2240402</t>
  </si>
  <si>
    <t>2240403</t>
  </si>
  <si>
    <t>2240404</t>
  </si>
  <si>
    <t xml:space="preserve">     煤矿安全监察事务</t>
  </si>
  <si>
    <t>2240405</t>
  </si>
  <si>
    <t xml:space="preserve">     煤矿应急救援事务</t>
  </si>
  <si>
    <t>2240450</t>
  </si>
  <si>
    <t>2240499</t>
  </si>
  <si>
    <t xml:space="preserve">     其他煤矿安全支出</t>
  </si>
  <si>
    <t>22405</t>
  </si>
  <si>
    <t xml:space="preserve">   地震事务</t>
  </si>
  <si>
    <t>2240501</t>
  </si>
  <si>
    <t>2240502</t>
  </si>
  <si>
    <t>2240503</t>
  </si>
  <si>
    <t>2240504</t>
  </si>
  <si>
    <t xml:space="preserve">     地震监测</t>
  </si>
  <si>
    <t>2240505</t>
  </si>
  <si>
    <t xml:space="preserve">     地震预测预报</t>
  </si>
  <si>
    <t>2240506</t>
  </si>
  <si>
    <t xml:space="preserve">     地震灾害预防</t>
  </si>
  <si>
    <t>2240507</t>
  </si>
  <si>
    <t xml:space="preserve">     地震应急救援</t>
  </si>
  <si>
    <t>2240508</t>
  </si>
  <si>
    <t xml:space="preserve">     地震环境探察</t>
  </si>
  <si>
    <t>2240509</t>
  </si>
  <si>
    <t xml:space="preserve">     防震减灾信息管理</t>
  </si>
  <si>
    <t>2240510</t>
  </si>
  <si>
    <t xml:space="preserve">     防震减灾基础管理</t>
  </si>
  <si>
    <t>2240550</t>
  </si>
  <si>
    <t xml:space="preserve">     地震事业机构</t>
  </si>
  <si>
    <t>2240599</t>
  </si>
  <si>
    <t xml:space="preserve">     其他地震事务支出</t>
  </si>
  <si>
    <t>22406</t>
  </si>
  <si>
    <t xml:space="preserve">   自然灾害防治</t>
  </si>
  <si>
    <t>2240601</t>
  </si>
  <si>
    <t xml:space="preserve">     地质灾害防治</t>
  </si>
  <si>
    <t>2240602</t>
  </si>
  <si>
    <t xml:space="preserve">     森林草原防灾减灾</t>
  </si>
  <si>
    <t>2240699</t>
  </si>
  <si>
    <t xml:space="preserve">     其他自然灾害防治支出</t>
  </si>
  <si>
    <t>22407</t>
  </si>
  <si>
    <t xml:space="preserve">   自然灾害救灾及恢复重建支出</t>
  </si>
  <si>
    <t>2240701</t>
  </si>
  <si>
    <t xml:space="preserve">     中央自然灾害生活补助</t>
  </si>
  <si>
    <t>2240702</t>
  </si>
  <si>
    <t xml:space="preserve">     地方自然灾害生活补助</t>
  </si>
  <si>
    <t>2240703</t>
  </si>
  <si>
    <t xml:space="preserve">     自然灾害救灾补助</t>
  </si>
  <si>
    <t>2240704</t>
  </si>
  <si>
    <t xml:space="preserve">     自然灾害灾后重建补助</t>
  </si>
  <si>
    <t>2240799</t>
  </si>
  <si>
    <t xml:space="preserve">     其他自然灾害救灾及恢复重建支出</t>
  </si>
  <si>
    <t>22499</t>
  </si>
  <si>
    <t xml:space="preserve">   其他灾害防治及应急管理支出</t>
  </si>
  <si>
    <t>2249999</t>
  </si>
  <si>
    <t xml:space="preserve">     其他灾害防治及应急管理支出</t>
  </si>
  <si>
    <t>23203</t>
  </si>
  <si>
    <t xml:space="preserve">   地方政府一般债务付息支出</t>
  </si>
  <si>
    <t>2320301</t>
  </si>
  <si>
    <t xml:space="preserve">     地方政府一般债券付息支出</t>
  </si>
  <si>
    <t>2320302</t>
  </si>
  <si>
    <t xml:space="preserve">     地方政府向外国政府借款付息支出</t>
  </si>
  <si>
    <t>2320303</t>
  </si>
  <si>
    <t xml:space="preserve">     地方政府向国际组织借款付息支出</t>
  </si>
  <si>
    <t xml:space="preserve">     地方政府其他一般债务付息支出</t>
  </si>
  <si>
    <t>23303</t>
  </si>
  <si>
    <t xml:space="preserve">   地方政府一般债务发行费用支出</t>
  </si>
  <si>
    <t>22902</t>
  </si>
  <si>
    <t xml:space="preserve">   年初预留</t>
  </si>
  <si>
    <t>22999</t>
  </si>
  <si>
    <t>1-5  2025年官渡区本级一般公共预算政府预算经济分类表（基本支出）</t>
  </si>
  <si>
    <t>经济科目名称</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</si>
  <si>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</si>
  <si>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</si>
  <si>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</si>
  <si>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</si>
  <si>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</si>
  <si>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</si>
  <si>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</si>
  <si>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</si>
  <si>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</si>
  <si>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</si>
  <si>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  </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</si>
  <si>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</si>
  <si>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</si>
  <si>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</si>
  <si>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</si>
  <si>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</si>
  <si>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</si>
  <si>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设备购置</t>
  </si>
  <si>
    <t>对事业单位经常性补助</t>
  </si>
  <si>
    <t xml:space="preserve">  工资福利支出</t>
  </si>
  <si>
    <t xml:space="preserve">  商品和服务支出</t>
  </si>
  <si>
    <t>对事业单位资本性补助</t>
  </si>
  <si>
    <t xml:space="preserve">  资本性支出(一)</t>
  </si>
  <si>
    <t>对个人和家庭的补助</t>
  </si>
  <si>
    <t xml:space="preserve">  社会福利和救助</t>
  </si>
  <si>
    <t xml:space="preserve">  离退休费</t>
  </si>
  <si>
    <t xml:space="preserve">  其他对个人和家庭的补助</t>
  </si>
  <si>
    <t>支  出  合  计</t>
  </si>
  <si>
    <t>1-6  2025年官渡区一般公共预算支出表(对下转移支付项目)</t>
  </si>
  <si>
    <t>项       目</t>
  </si>
  <si>
    <t>其中：延续项目</t>
  </si>
  <si>
    <t>其中：新增项目</t>
  </si>
  <si>
    <t>一般公共服务支出</t>
  </si>
  <si>
    <t>……</t>
  </si>
  <si>
    <t>国防支出</t>
  </si>
  <si>
    <t>公共安全支出</t>
  </si>
  <si>
    <t>教育支出</t>
  </si>
  <si>
    <t>科学技术支出</t>
  </si>
  <si>
    <t>文化旅游教育与传媒支出</t>
  </si>
  <si>
    <t>社会保障和就业支出</t>
  </si>
  <si>
    <t>卫生健康支出</t>
  </si>
  <si>
    <t>节能环保支出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</si>
  <si>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</si>
  <si>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</si>
  <si>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</si>
  <si>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</si>
  <si>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</si>
  <si>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</si>
  <si>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</si>
  <si>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</si>
  <si>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</si>
  <si>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</si>
  <si>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合计</t>
  </si>
  <si>
    <t>说明：县区级政府为最末级，不存在对下转移支付，故本表为空。</t>
  </si>
  <si>
    <t>1-7  2025年官渡区本级分地区税收返还和转移支付预算表</t>
  </si>
  <si>
    <t>州（市）</t>
  </si>
  <si>
    <t>税收返还</t>
  </si>
  <si>
    <t>转移支付</t>
  </si>
  <si>
    <t>一、提前下达数</t>
  </si>
  <si>
    <t>官渡区</t>
  </si>
  <si>
    <t xml:space="preserve"> </t>
  </si>
  <si>
    <t>二、预算数</t>
  </si>
  <si>
    <t>1-8  2025年官渡区本级“三公”经费预算财政拨款情况统计表</t>
  </si>
  <si>
    <t>比上年增、减情况</t>
  </si>
  <si>
    <t>增、减金额</t>
  </si>
  <si>
    <t>增、减幅度</t>
  </si>
  <si>
    <t>1.因公出国（境）费</t>
  </si>
  <si>
    <t>2.公务接待费</t>
  </si>
  <si>
    <t>3.公务用车购置及运行费</t>
  </si>
  <si>
    <t>其中：（1）公务用车购置费</t>
  </si>
  <si>
    <t xml:space="preserve">      （2）公务用车运行费</t>
  </si>
  <si>
    <t>备注：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预算数增减变化情况说明:2025年官渡区三公经费预算数较上年减少685万元，同比上年减少41.12%，其中：因公出国（境）费预算数较上年减少7万元，同比减少29.17%；公务接待费预算数较上年减少7万元，同比减少23.33%；公务用车购置及运行费预算数较上年减少671万元，同比减少41.63%，其中：公务用车购置费预算数较上年减少418万元，同比减少85.31%。公务用车运行维护费预算数较上年减少253万元，同比减少22.55%。三、“三公”经费预算数减少原因说明：1.官渡区积极贯彻落实中央八项规定和厉行勤俭节约，进一步规范公务接待，严控经费支出、公务接待费较上年下降。2.通过积极压减“三公”经费预算，并加强公务用车管理，使得全区公务用车维护成本减少，故公务用车运行费下降。3.因大力压缩各分项预算安排与支出，故“三公”经费预算数总额较上年有所下降。</t>
  </si>
  <si>
    <t>2-1 2025年官渡区政府性基金预算收入情况表</t>
  </si>
  <si>
    <t xml:space="preserve">  政府性基金收入</t>
  </si>
  <si>
    <t>1030102</t>
  </si>
  <si>
    <t>一、农网还贷资金收入</t>
  </si>
  <si>
    <t>1030112</t>
  </si>
  <si>
    <t>二、海南省高等级公路车辆通行附加费收入</t>
  </si>
  <si>
    <t>1030115</t>
  </si>
  <si>
    <t>三、港口建设费收入</t>
  </si>
  <si>
    <t>1030129</t>
  </si>
  <si>
    <t>四、国家电影事业发展专项资金收入</t>
  </si>
  <si>
    <t>1030146</t>
  </si>
  <si>
    <t>五、国有土地收益基金收入</t>
  </si>
  <si>
    <t>1030147</t>
  </si>
  <si>
    <t>六、农业土地开发资金收入</t>
  </si>
  <si>
    <t>1030148</t>
  </si>
  <si>
    <t>七、国有土地使用权出让收入</t>
  </si>
  <si>
    <t>103014801</t>
  </si>
  <si>
    <t xml:space="preserve">  土地出让价款收入</t>
  </si>
  <si>
    <t>103014802</t>
  </si>
  <si>
    <t xml:space="preserve">  补缴的土地价款</t>
  </si>
  <si>
    <t>103014803</t>
  </si>
  <si>
    <t xml:space="preserve">  划拨土地收入</t>
  </si>
  <si>
    <t>103014898</t>
  </si>
  <si>
    <t xml:space="preserve">  缴纳新增建设用地土地有偿使用费</t>
  </si>
  <si>
    <t>103014899</t>
  </si>
  <si>
    <t xml:space="preserve">  其他土地出让收入</t>
  </si>
  <si>
    <t>1030150</t>
  </si>
  <si>
    <t>八、大中型水库库区基金收入</t>
  </si>
  <si>
    <t>1030155</t>
  </si>
  <si>
    <t>九、彩票公益金收入</t>
  </si>
  <si>
    <t>103015501</t>
  </si>
  <si>
    <t xml:space="preserve">  福利彩票公益金收入</t>
  </si>
  <si>
    <t>103015502</t>
  </si>
  <si>
    <t xml:space="preserve">  体育彩票公益金收入</t>
  </si>
  <si>
    <t>1030156</t>
  </si>
  <si>
    <t>十、城市基础设施配套费收入</t>
  </si>
  <si>
    <t>1030157</t>
  </si>
  <si>
    <t>十一、小型水库移民扶助基金收入</t>
  </si>
  <si>
    <t>1030158</t>
  </si>
  <si>
    <t>十二、国家重大水利工程建设基金收入</t>
  </si>
  <si>
    <t>1030159</t>
  </si>
  <si>
    <t>十三、车辆通行费</t>
  </si>
  <si>
    <t>1030178</t>
  </si>
  <si>
    <t>十四、污水处理费收入</t>
  </si>
  <si>
    <t>1030180</t>
  </si>
  <si>
    <t>十五、彩票发行机构和彩票销售机构的业务费用</t>
  </si>
  <si>
    <t>1030199</t>
  </si>
  <si>
    <t>十六、其他政府性基金收入</t>
  </si>
  <si>
    <t>10310</t>
  </si>
  <si>
    <t>十七、专项债券对应项目专项收入</t>
  </si>
  <si>
    <t>官渡区政府性基金预算收入</t>
  </si>
  <si>
    <t>地方政府专项债务收入</t>
  </si>
  <si>
    <t xml:space="preserve">  政府性基金转移收入</t>
  </si>
  <si>
    <t xml:space="preserve">     政府性基金补助收入</t>
  </si>
  <si>
    <t xml:space="preserve">     抗疫特别国债转移支付收入</t>
  </si>
  <si>
    <t>2-2 2025年官渡区政府性基金预算支出情况表</t>
  </si>
  <si>
    <t>一、文化旅游体育与传媒支出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</si>
  <si>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</si>
  <si>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</si>
  <si>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</si>
  <si>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</si>
  <si>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</si>
  <si>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</si>
  <si>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</si>
  <si>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</si>
  <si>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</si>
  <si>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</si>
  <si>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</si>
  <si>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</si>
  <si>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</si>
  <si>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</si>
  <si>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</si>
  <si>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</si>
  <si>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</si>
  <si>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</si>
  <si>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</si>
  <si>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</si>
  <si>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</si>
  <si>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</si>
  <si>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</si>
  <si>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 </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</si>
  <si>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</si>
  <si>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</si>
  <si>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</si>
  <si>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</si>
  <si>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</si>
  <si>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</si>
  <si>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二、社会保障和就业支出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</si>
  <si>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</si>
  <si>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</si>
  <si>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</si>
  <si>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</si>
  <si>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</si>
  <si>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</si>
  <si>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</si>
  <si>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</si>
  <si>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</si>
  <si>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</si>
  <si>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</si>
  <si>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</si>
  <si>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</si>
  <si>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</si>
  <si>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</si>
  <si>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</si>
  <si>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</si>
  <si>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</si>
  <si>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</si>
  <si>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三、节能环保支出</t>
  </si>
  <si>
    <t>21160</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</si>
  <si>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</si>
  <si>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</si>
  <si>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</si>
  <si>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</si>
  <si>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</si>
  <si>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</si>
  <si>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</si>
  <si>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</si>
  <si>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</si>
  <si>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</si>
  <si>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</si>
  <si>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</si>
  <si>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</si>
  <si>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</si>
  <si>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</si>
  <si>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</si>
  <si>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</si>
  <si>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</si>
  <si>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</si>
  <si>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</si>
  <si>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</si>
  <si>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</si>
  <si>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</si>
  <si>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</si>
  <si>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</si>
  <si>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</si>
  <si>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</si>
  <si>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</si>
  <si>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</si>
  <si>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</si>
  <si>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</si>
  <si>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</si>
  <si>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</si>
  <si>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</si>
  <si>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 xml:space="preserve">      保障性住房租金补贴</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</si>
  <si>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</si>
  <si>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</si>
  <si>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</si>
  <si>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</si>
  <si>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</si>
  <si>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</si>
  <si>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</si>
  <si>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</si>
  <si>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</si>
  <si>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</si>
  <si>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</si>
  <si>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</si>
  <si>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</si>
  <si>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</si>
  <si>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</si>
  <si>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</si>
  <si>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</si>
  <si>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</si>
  <si>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</si>
  <si>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</si>
  <si>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</si>
  <si>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</si>
  <si>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</si>
  <si>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污水处理费收入安排的支出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</si>
  <si>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</si>
  <si>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</si>
  <si>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</si>
  <si>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</si>
  <si>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</si>
  <si>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</si>
  <si>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</si>
  <si>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</si>
  <si>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</si>
  <si>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</si>
  <si>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</si>
  <si>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</si>
  <si>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</si>
  <si>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</si>
  <si>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</si>
  <si>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</si>
  <si>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</si>
  <si>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</si>
  <si>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</si>
  <si>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</si>
  <si>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</si>
  <si>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</si>
  <si>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</si>
  <si>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</si>
  <si>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</si>
  <si>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</si>
  <si>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</si>
  <si>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</si>
  <si>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</si>
  <si>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</si>
  <si>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</si>
  <si>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</si>
  <si>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</si>
  <si>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</si>
  <si>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</si>
  <si>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</si>
  <si>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</si>
  <si>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</si>
  <si>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</si>
  <si>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</si>
  <si>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</si>
  <si>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</si>
  <si>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 xml:space="preserve">    超长期特别国债安排的支出</t>
  </si>
  <si>
    <t>五、农林水支出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</si>
  <si>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</si>
  <si>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</si>
  <si>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</si>
  <si>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</si>
  <si>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</si>
  <si>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</si>
  <si>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</si>
  <si>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</si>
  <si>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</si>
  <si>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</si>
  <si>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</si>
  <si>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</si>
  <si>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</si>
  <si>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</si>
  <si>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</si>
  <si>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</si>
  <si>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</si>
  <si>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</si>
  <si>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</si>
  <si>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</si>
  <si>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 xml:space="preserve">      南水北调工程建设</t>
  </si>
  <si>
    <t>2136902</t>
  </si>
  <si>
    <t xml:space="preserve">      三峡后续工作</t>
  </si>
  <si>
    <t>2136903</t>
  </si>
  <si>
    <t xml:space="preserve">      地方重大水利工程建设</t>
  </si>
  <si>
    <t>2136999</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</si>
  <si>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</si>
  <si>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</si>
  <si>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</si>
  <si>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</si>
  <si>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</si>
  <si>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</si>
  <si>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21372</t>
  </si>
  <si>
    <t>六、交通运输支出</t>
  </si>
  <si>
    <t>21460</t>
  </si>
  <si>
    <t xml:space="preserve">    海南省高等级公路车辆通行附加费安排的支出</t>
  </si>
  <si>
    <t>2146001</t>
  </si>
  <si>
    <t xml:space="preserve">      公路建设</t>
  </si>
  <si>
    <t>2146002</t>
  </si>
  <si>
    <t xml:space="preserve">      公路养护</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</si>
  <si>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</si>
  <si>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</si>
  <si>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</si>
  <si>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</si>
  <si>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</si>
  <si>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</si>
  <si>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</si>
  <si>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</si>
  <si>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</si>
  <si>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</si>
  <si>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</si>
  <si>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</si>
  <si>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</si>
  <si>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</si>
  <si>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</si>
  <si>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</si>
  <si>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 xml:space="preserve">      港口设施</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</si>
  <si>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</si>
  <si>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</si>
  <si>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</si>
  <si>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</si>
  <si>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</si>
  <si>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</si>
  <si>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</si>
  <si>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</si>
  <si>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</si>
  <si>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</si>
  <si>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</si>
  <si>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</si>
  <si>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</si>
  <si>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</si>
  <si>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</si>
  <si>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</si>
  <si>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</si>
  <si>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</si>
  <si>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</si>
  <si>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</si>
  <si>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</si>
  <si>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</si>
  <si>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</si>
  <si>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</si>
  <si>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</si>
  <si>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</si>
  <si>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</si>
  <si>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</si>
  <si>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</si>
  <si>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</si>
  <si>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</si>
  <si>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</si>
  <si>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</si>
  <si>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</si>
  <si>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</si>
  <si>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</si>
  <si>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</si>
  <si>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</si>
  <si>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</si>
  <si>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</si>
  <si>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</si>
  <si>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</si>
  <si>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</si>
  <si>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 xml:space="preserve">      空管系统建设</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</si>
  <si>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</si>
  <si>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</si>
  <si>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</si>
  <si>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</si>
  <si>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</si>
  <si>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</si>
  <si>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</si>
  <si>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</si>
  <si>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</si>
  <si>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</si>
  <si>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</si>
  <si>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</si>
  <si>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</si>
  <si>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</si>
  <si>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</si>
  <si>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</si>
  <si>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</si>
  <si>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</si>
  <si>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</si>
  <si>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</si>
  <si>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</si>
  <si>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</si>
  <si>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</si>
  <si>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</si>
  <si>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</si>
  <si>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</si>
  <si>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</si>
  <si>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</si>
  <si>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</si>
  <si>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</si>
  <si>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七、资源勘探工业信息等支出</t>
  </si>
  <si>
    <t>21562</t>
  </si>
  <si>
    <t xml:space="preserve">    农网还贷资金支出</t>
  </si>
  <si>
    <t>2156202</t>
  </si>
  <si>
    <t xml:space="preserve">      地方农网还贷资金支出</t>
  </si>
  <si>
    <t>2156299</t>
  </si>
  <si>
    <t xml:space="preserve">      其他农网还贷资金支出</t>
  </si>
  <si>
    <t>八、其他支出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</si>
  <si>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</si>
  <si>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</si>
  <si>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</si>
  <si>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</si>
  <si>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</si>
  <si>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</si>
  <si>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</si>
  <si>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</si>
  <si>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</si>
  <si>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</si>
  <si>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</si>
  <si>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</si>
  <si>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</si>
  <si>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</si>
  <si>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</si>
  <si>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</si>
  <si>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</si>
  <si>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</si>
  <si>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</si>
  <si>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</si>
  <si>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</si>
  <si>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</si>
  <si>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</si>
  <si>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</si>
  <si>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</si>
  <si>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</si>
  <si>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</si>
  <si>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</si>
  <si>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</si>
  <si>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</si>
  <si>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</si>
  <si>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</si>
  <si>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</si>
  <si>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</si>
  <si>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</si>
  <si>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</si>
  <si>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</si>
  <si>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</si>
  <si>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</si>
  <si>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</si>
  <si>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</si>
  <si>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</si>
  <si>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</si>
  <si>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</si>
  <si>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</si>
  <si>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</si>
  <si>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用于城乡医疗救助的的彩票公益金支出</t>
  </si>
  <si>
    <t>2296099</t>
  </si>
  <si>
    <t xml:space="preserve">      用于其他社会公益事业的彩票公益金支出</t>
  </si>
  <si>
    <t xml:space="preserve">    超长期特别国债安排的其他支出</t>
  </si>
  <si>
    <t>九、债务付息支出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</si>
  <si>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</si>
  <si>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</si>
  <si>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</si>
  <si>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</si>
  <si>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</si>
  <si>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</si>
  <si>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</si>
  <si>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</si>
  <si>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</si>
  <si>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</si>
  <si>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</si>
  <si>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</si>
  <si>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</si>
  <si>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</si>
  <si>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</si>
  <si>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</si>
  <si>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</si>
  <si>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</si>
  <si>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</si>
  <si>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</si>
  <si>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</si>
  <si>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</si>
  <si>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</si>
  <si>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</si>
  <si>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</si>
  <si>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</si>
  <si>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</si>
  <si>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</si>
  <si>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</si>
  <si>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</si>
  <si>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</si>
  <si>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</si>
  <si>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十、债务发行费用支出</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</si>
  <si>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</si>
  <si>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</si>
  <si>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</si>
  <si>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</si>
  <si>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</si>
  <si>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</si>
  <si>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</si>
  <si>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</si>
  <si>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</si>
  <si>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</si>
  <si>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</si>
  <si>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</si>
  <si>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</si>
  <si>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</si>
  <si>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</si>
  <si>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</si>
  <si>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</si>
  <si>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</si>
  <si>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</si>
  <si>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</si>
  <si>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</si>
  <si>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</si>
  <si>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</si>
  <si>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</si>
  <si>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</si>
  <si>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</si>
  <si>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</si>
  <si>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</si>
  <si>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</si>
  <si>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</si>
  <si>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其他地方自行试点项目收益专项债务发行费用支出</t>
  </si>
  <si>
    <t>2330499</t>
  </si>
  <si>
    <t xml:space="preserve">      其他政府性基金债务发行费用支出</t>
  </si>
  <si>
    <t>234</t>
  </si>
  <si>
    <t>十一、抗疫特别国债安排的支出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</si>
  <si>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</si>
  <si>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</si>
  <si>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</si>
  <si>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</si>
  <si>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</si>
  <si>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</si>
  <si>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</si>
  <si>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</si>
  <si>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</si>
  <si>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</si>
  <si>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</si>
  <si>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</si>
  <si>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</si>
  <si>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</si>
  <si>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</si>
  <si>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</si>
  <si>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</si>
  <si>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</si>
  <si>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</si>
  <si>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</si>
  <si>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</si>
  <si>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</si>
  <si>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</si>
  <si>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</si>
  <si>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</si>
  <si>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</si>
  <si>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</si>
  <si>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</si>
  <si>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</si>
  <si>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 xml:space="preserve">      减免房租补贴</t>
  </si>
  <si>
    <t>2340202</t>
  </si>
  <si>
    <t xml:space="preserve">      重点企业贷款贴息</t>
  </si>
  <si>
    <t>2340203</t>
  </si>
  <si>
    <t xml:space="preserve">      创业担保贷款贴息</t>
  </si>
  <si>
    <t>2340204</t>
  </si>
  <si>
    <t xml:space="preserve">      援企稳岗补贴</t>
  </si>
  <si>
    <t>2340205</t>
  </si>
  <si>
    <t xml:space="preserve">      困难群众基本生活补助</t>
  </si>
  <si>
    <t>2340299</t>
  </si>
  <si>
    <t xml:space="preserve">      其他抗疫相关支出</t>
  </si>
  <si>
    <t>官渡区政府性基金支出</t>
  </si>
  <si>
    <t>是</t>
  </si>
  <si>
    <t>230</t>
  </si>
  <si>
    <t>23004</t>
  </si>
  <si>
    <t xml:space="preserve">   政府性基金转移支付</t>
  </si>
  <si>
    <t>2300402</t>
  </si>
  <si>
    <t xml:space="preserve">     政府性基金上解支出</t>
  </si>
  <si>
    <t>2300403</t>
  </si>
  <si>
    <t xml:space="preserve">     抗疫特别国债转移支付支出</t>
  </si>
  <si>
    <t>23006</t>
  </si>
  <si>
    <t xml:space="preserve">   上解支出</t>
  </si>
  <si>
    <t>23008</t>
  </si>
  <si>
    <t xml:space="preserve">   调出资金</t>
  </si>
  <si>
    <t>23009</t>
  </si>
  <si>
    <t xml:space="preserve">   年终结余</t>
  </si>
  <si>
    <t>231</t>
  </si>
  <si>
    <t>地方政府专项债务还本支出</t>
  </si>
  <si>
    <t>2-3 2025年官渡区本级政府性基金预算收入情况表</t>
  </si>
  <si>
    <t xml:space="preserve">   政府性基金补助收入</t>
  </si>
  <si>
    <t>否</t>
  </si>
  <si>
    <t xml:space="preserve">     政府性基金上解收入</t>
  </si>
  <si>
    <t xml:space="preserve">     地方政府专项债务转贷收入</t>
  </si>
  <si>
    <t>2-4 2025年官渡区政府性基金预算支出情况表</t>
  </si>
  <si>
    <t>类</t>
  </si>
  <si>
    <t xml:space="preserve">      城乡社区公共设施</t>
  </si>
  <si>
    <t>2137201</t>
  </si>
  <si>
    <t xml:space="preserve">      其他支出</t>
  </si>
  <si>
    <t>2300401</t>
  </si>
  <si>
    <t xml:space="preserve">     政府性基金补助支出</t>
  </si>
  <si>
    <t>203308</t>
  </si>
  <si>
    <t>23011</t>
  </si>
  <si>
    <t xml:space="preserve">   地方政府专项债务转贷支出</t>
  </si>
  <si>
    <t>上年结转对应安排支出</t>
  </si>
  <si>
    <t>2-5  2025年官渡区政府性基金支出表(对下转移支付)</t>
  </si>
  <si>
    <t>本年支出小计</t>
  </si>
  <si>
    <t>3-1  2025年官渡区国有资本经营收入预算情况表</t>
  </si>
  <si>
    <r>
      <rPr>
        <sz val="14"/>
        <rFont val="MS Serif"/>
        <charset val="134"/>
      </rPr>
      <t xml:space="preserve">    </t>
    </r>
    <r>
      <rPr>
        <sz val="14"/>
        <color indexed="8"/>
        <rFont val="宋体"/>
        <charset val="134"/>
      </rPr>
      <t>单位：万元</t>
    </r>
  </si>
  <si>
    <t>项        目</t>
  </si>
  <si>
    <t xml:space="preserve">  利润收入</t>
  </si>
  <si>
    <t xml:space="preserve">     电力企业利润收入</t>
  </si>
  <si>
    <t xml:space="preserve">     运输企业利润收入</t>
  </si>
  <si>
    <t xml:space="preserve">     投资服务企业利润收入</t>
  </si>
  <si>
    <t xml:space="preserve">     贸易企业利润收入</t>
  </si>
  <si>
    <t xml:space="preserve">     建筑施工企业利润收入</t>
  </si>
  <si>
    <t xml:space="preserve">     房地产企业利润收入</t>
  </si>
  <si>
    <t xml:space="preserve">     医药企业利润收入</t>
  </si>
  <si>
    <t xml:space="preserve">     农林牧渔企业利润收入</t>
  </si>
  <si>
    <t xml:space="preserve">     军工企业利润收入</t>
  </si>
  <si>
    <t xml:space="preserve">     转制科研院所利润收入</t>
  </si>
  <si>
    <t xml:space="preserve">     地质勘查企业利润收入</t>
  </si>
  <si>
    <r>
      <rPr>
        <sz val="14"/>
        <rFont val="宋体"/>
        <charset val="134"/>
      </rPr>
      <t xml:space="preserve">  </t>
    </r>
    <r>
      <rPr>
        <sz val="14"/>
        <rFont val="宋体"/>
        <charset val="134"/>
      </rPr>
      <t xml:space="preserve"> </t>
    </r>
    <r>
      <rPr>
        <sz val="14"/>
        <rFont val="宋体"/>
        <charset val="134"/>
      </rPr>
      <t xml:space="preserve">  卫生体育福利企业利润收入</t>
    </r>
  </si>
  <si>
    <t xml:space="preserve">     教育文化广播企业利润收入</t>
  </si>
  <si>
    <t xml:space="preserve">     科学研究企业利润收入</t>
  </si>
  <si>
    <t xml:space="preserve">     机关社团所属企业利润收入</t>
  </si>
  <si>
    <t xml:space="preserve">     化工企业利润收入</t>
  </si>
  <si>
    <t xml:space="preserve">     金融企业利润收入（国资预算）</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</si>
  <si>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</si>
  <si>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</si>
  <si>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</si>
  <si>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</si>
  <si>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</si>
  <si>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</si>
  <si>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 xml:space="preserve">  产权转让收入</t>
  </si>
  <si>
    <t xml:space="preserve">     国有股权、股份转让收入</t>
  </si>
  <si>
    <t xml:space="preserve">     国有独资企业产权转让收入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</si>
  <si>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</si>
  <si>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</si>
  <si>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</si>
  <si>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</si>
  <si>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</si>
  <si>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</si>
  <si>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官渡区国有资本经营收入</t>
  </si>
  <si>
    <t>上年结转</t>
  </si>
  <si>
    <t>3-2  2025年官渡区国有资本经营支出预算情况表</t>
  </si>
  <si>
    <t xml:space="preserve">  解决历史遗留问题及改革成本支出</t>
  </si>
  <si>
    <t xml:space="preserve">    “三供一业”移交补助支出</t>
  </si>
  <si>
    <t xml:space="preserve">    国有企业办职教幼教补助支出</t>
  </si>
  <si>
    <t xml:space="preserve">    国有企业退休人员社会化管理补助支出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</si>
  <si>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</si>
  <si>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</si>
  <si>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</si>
  <si>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</si>
  <si>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</si>
  <si>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</si>
  <si>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</si>
  <si>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</si>
  <si>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其他国有企业资本金注入</t>
  </si>
  <si>
    <t xml:space="preserve">  国有企业政策性补贴</t>
  </si>
  <si>
    <t xml:space="preserve">    国有企业政策性补贴（项）</t>
  </si>
  <si>
    <t xml:space="preserve">  金融国有资本经营预算支出</t>
  </si>
  <si>
    <t xml:space="preserve">  其他金融国有资本经营预算支出</t>
  </si>
  <si>
    <t xml:space="preserve">  其他国有资本经营预算支出</t>
  </si>
  <si>
    <t xml:space="preserve">    其他国有资本经营预算支出（项）</t>
  </si>
  <si>
    <t>官渡区国有资本经营支出</t>
  </si>
  <si>
    <t>国有资本经营预算转移支付</t>
  </si>
  <si>
    <t>调出资金</t>
  </si>
  <si>
    <t>结转下年</t>
  </si>
  <si>
    <t>3-3  2025年官渡区本级国有资本经营收入预算情况表</t>
  </si>
  <si>
    <t>利润收入</t>
  </si>
  <si>
    <t xml:space="preserve">     卫生体育福利企业利润收入</t>
  </si>
  <si>
    <t>股利、股息收入</t>
  </si>
  <si>
    <t>产权转让收入</t>
  </si>
  <si>
    <t xml:space="preserve">    国有股权、股份转让收入</t>
  </si>
  <si>
    <t xml:space="preserve">    国有独资企业产权转让收入</t>
  </si>
  <si>
    <t xml:space="preserve">   其他国有资本经营预算企业产权转让收入</t>
  </si>
  <si>
    <t>清算收入</t>
  </si>
  <si>
    <t>其他国有资本经营预算收入</t>
  </si>
  <si>
    <t>3-4  2025年官渡区国有资本经营支出预算情况表</t>
  </si>
  <si>
    <t>项   目</t>
  </si>
  <si>
    <t xml:space="preserve">   其他金融国有资本经营预算支出</t>
  </si>
  <si>
    <t>3-5  2025年官渡区本级国有资本经营预算转移支付表（分地区）</t>
  </si>
  <si>
    <t>地  区</t>
  </si>
  <si>
    <t>预算数</t>
  </si>
  <si>
    <t>合  计</t>
  </si>
  <si>
    <t>3-6  2025年官渡区国有资本经营预算转移支付表（分项目）</t>
  </si>
  <si>
    <t>项目名称</t>
  </si>
  <si>
    <t>4-1   2025年官渡区社会保险基金收入预算情况表</t>
  </si>
  <si>
    <t>项     目</t>
  </si>
  <si>
    <t>一、企业职工基本养老保险基金收入</t>
  </si>
  <si>
    <t xml:space="preserve">    其中：保险费收入</t>
  </si>
  <si>
    <t xml:space="preserve">          利息收入</t>
  </si>
  <si>
    <t xml:space="preserve">          财政补贴收入</t>
  </si>
  <si>
    <t>二、机关事业单位基本养老保险基金收入</t>
  </si>
  <si>
    <t>三、失业保险基金收入</t>
  </si>
  <si>
    <t>四、城镇职工基本医疗保险基金收入</t>
  </si>
  <si>
    <t>五、工伤保险基金收入</t>
  </si>
  <si>
    <t>六、城乡居民基本养老保险基金收入</t>
  </si>
  <si>
    <t>七、居民基本医疗保险基金收入</t>
  </si>
  <si>
    <t>收入小计</t>
  </si>
  <si>
    <t xml:space="preserve">  其中：保险费收入</t>
  </si>
  <si>
    <t xml:space="preserve">        利息收入</t>
  </si>
  <si>
    <t xml:space="preserve">        财政补贴收入</t>
  </si>
  <si>
    <t>上级补助收入</t>
  </si>
  <si>
    <t>下级上解收入</t>
  </si>
  <si>
    <t>收入合计</t>
  </si>
  <si>
    <t>备注：我区社会保险基金主要是由省市统筹，年终由上级财政部门统一结算，所以全区社会保险基金预算收支平衡情况不作反映。</t>
  </si>
  <si>
    <t>4-2   2025年官渡区社会保险基金支出预算情况表</t>
  </si>
  <si>
    <r>
      <rPr>
        <sz val="14"/>
        <rFont val="宋体"/>
        <charset val="134"/>
      </rPr>
      <t xml:space="preserve">    </t>
    </r>
    <r>
      <rPr>
        <sz val="14"/>
        <color indexed="8"/>
        <rFont val="宋体"/>
        <charset val="134"/>
      </rPr>
      <t>单位：万元</t>
    </r>
  </si>
  <si>
    <t>一、企业职工基本养老保险基金支出</t>
  </si>
  <si>
    <t xml:space="preserve">    其中：待遇支出</t>
  </si>
  <si>
    <t>二、机关事业单位基本养老保险基金支出</t>
  </si>
  <si>
    <t>三、失业保险基金支出</t>
  </si>
  <si>
    <t>四、城镇职工基本医疗保险基金支出</t>
  </si>
  <si>
    <t>五、工伤保险基金支出</t>
  </si>
  <si>
    <t>六、城乡居民基本养老保险基金支出</t>
  </si>
  <si>
    <t>七、居民基本医疗保险基金支出</t>
  </si>
  <si>
    <t>支出小计</t>
  </si>
  <si>
    <t xml:space="preserve">    其中：社会保险待遇支出</t>
  </si>
  <si>
    <t>补助下级支出</t>
  </si>
  <si>
    <t>上解上级支出</t>
  </si>
  <si>
    <t>支出合计</t>
  </si>
  <si>
    <t>4-3  2025年官渡区本级社会保险基金收入预算情况表</t>
  </si>
  <si>
    <t>4-4 2025年官渡区本级社会保险基金支出预算情况表</t>
  </si>
  <si>
    <t>没有数据，省级不经办</t>
  </si>
  <si>
    <t>5-1  2024年官渡区地方政府债务限额及余额预算情况表</t>
  </si>
  <si>
    <t>单位：亿元</t>
  </si>
  <si>
    <t>地   区</t>
  </si>
  <si>
    <t>2024年债务限额</t>
  </si>
  <si>
    <t>2024年债务余额预计执行数</t>
  </si>
  <si>
    <t>一般债务</t>
  </si>
  <si>
    <t>专项债务</t>
  </si>
  <si>
    <t>公  式</t>
  </si>
  <si>
    <t>A=B+C</t>
  </si>
  <si>
    <t>B</t>
  </si>
  <si>
    <t>C</t>
  </si>
  <si>
    <t>D=E+F</t>
  </si>
  <si>
    <t>E</t>
  </si>
  <si>
    <t>F</t>
  </si>
  <si>
    <t>昆明市</t>
  </si>
  <si>
    <t xml:space="preserve">    官渡区</t>
  </si>
  <si>
    <t>注：1.本表反映上一年度本地区、本级及分地区地方政府债务限额及余额预计执行数。</t>
  </si>
  <si>
    <t xml:space="preserve">    2.本表由县级以上地方各级财政部门在本级人民代表大会批准预算后二十日内公开。</t>
  </si>
  <si>
    <t>2024年债务限额省财政厅暂未正式下达，故2024年限额为空。</t>
  </si>
  <si>
    <t>昆明市2024年地方政府债务限额及余额预算情况表</t>
  </si>
  <si>
    <t>（以昆明市为例）</t>
  </si>
  <si>
    <t xml:space="preserve">  昆明市</t>
  </si>
  <si>
    <t>5-2  2024年官渡区地方政府一般债务余额情况表</t>
  </si>
  <si>
    <t>项    目</t>
  </si>
  <si>
    <t>执行数</t>
  </si>
  <si>
    <t>一、2023年末地方政府一般债务余额实际数</t>
  </si>
  <si>
    <t>二、2024年末地方政府一般债务余额限额</t>
  </si>
  <si>
    <t>三、2024年地方政府一般债务发行额</t>
  </si>
  <si>
    <t xml:space="preserve">   中央转贷地方的国际金融组织和外国政府贷款</t>
  </si>
  <si>
    <t xml:space="preserve">   2024年地方政府一般债券发行额</t>
  </si>
  <si>
    <t>四、2024年地方政府一般债务还本额</t>
  </si>
  <si>
    <t>五、2024年末地方政府一般债务余额预计执行数</t>
  </si>
  <si>
    <t>六、2025年地方财政赤字</t>
  </si>
  <si>
    <t>七、2025年地方政府一般债务余额限额</t>
  </si>
  <si>
    <t>注：1.本表反映本地区上两年度一般债务余额，上一年度一般债务限额、发行额、还本支出及余额，本年度财政赤字及一般
      债务限额。  
    2.本表由县级以上地方各级财政部门在本级人民代表大会批准预算后二十日内公开。
    3.本表“四、2024年地方政府一般债务还本额”只包括地方政府一般债券还本和外贷还本，不包括按照财政部要求列支在
    “2310399地方政府其他一般债务还本支出”的置换存量隐性债务部分。</t>
  </si>
  <si>
    <t>5-3 2024年官渡区本级地方政府一般债务余额情况表</t>
  </si>
  <si>
    <t xml:space="preserve">    中央转贷地方的国际金融组织和外国政府贷款</t>
  </si>
  <si>
    <t xml:space="preserve">    2024年地方政府一般债券发行额</t>
  </si>
  <si>
    <t>注：1.本表反映本地区上两年度一般债务余额，上一年度一般债务限额、发行额、还本支出及余额，本年度财政赤
      字及一般债务限额。  
    2.本表由县级以上地方各级财政部门在本级人民代表大会批准预算后二十日内公开。
    3.本表“四、2024年地方政府一般债务还本额”只包括地方政府一般债券还本和外贷还本，不包括按照财政部要求列支在
    “2310399地方政府其他一般债务还本支出”的置换存量隐性债务部分。</t>
  </si>
  <si>
    <t>5-4  2024年官渡区地方政府专项债务余额情况表</t>
  </si>
  <si>
    <t>一、2023年末地方政府专项债务余额实际数</t>
  </si>
  <si>
    <t>二、2024年末地方政府专项债务余额限额</t>
  </si>
  <si>
    <t>三、2024年地方政府专项债务发行额</t>
  </si>
  <si>
    <t>四、2024年地方政府专项债务还本额</t>
  </si>
  <si>
    <t>五、2024年末地方政府专项债务余额预计执行数</t>
  </si>
  <si>
    <t>六、2025年地方政府专项债务新增限额</t>
  </si>
  <si>
    <t>七、2024年末地方政府专项债务余额限额</t>
  </si>
  <si>
    <t>注：1.本表反映本地区上两年度专项债务余额，上一年度专项债务限额、发行额、还本额及余额，本年度专项债务新
      增限额及限额。
    2.本表由县级以上地方各级财政部门在本级人民代表大会批准预算后二十日内公开。
    3.本表“四、2024年地方政府专项债务还本额”只包括地方政府专项债券还本额，不包括按照财政部要求列支在
     “2310499其他政府性基金债务还本支出”的置换存量隐性债务部分。</t>
  </si>
  <si>
    <t>5-5  2024年官渡区本级地方政府专项债务余额情况表</t>
  </si>
  <si>
    <t>六、2024年地方政府专项债务新增限额</t>
  </si>
  <si>
    <t>七、2025年末地方政府专项债务余额限额</t>
  </si>
  <si>
    <t>注：1.本表反映本地区上两年度专项债务余额，上一年度专项债务限额、发行额、还本额及余额，本年度专项债务
      新增限额及限额。
    2.本表由县级以上地方各级财政部门在本级人民代表大会批准预算后二十日内公开。
    3.本表“四、2024年地方政府专项债务还本额”只包括地方政府专项债券还本额，不包括按照财政部要求列支在
     “2310499其他政府性基金债务还本支出”的置换存量隐性债务部分。</t>
  </si>
  <si>
    <t>5-6  官渡区地方政府债券发行及还本
付息情况表</t>
  </si>
  <si>
    <t>公式</t>
  </si>
  <si>
    <t>本地区</t>
  </si>
  <si>
    <t>本级</t>
  </si>
  <si>
    <t>一、2024年发行预计执行数</t>
  </si>
  <si>
    <t>A=B+D</t>
  </si>
  <si>
    <t>（一）一般债券</t>
  </si>
  <si>
    <t xml:space="preserve">   其中：再融资债券</t>
  </si>
  <si>
    <t>（二）专项债券</t>
  </si>
  <si>
    <t>D</t>
  </si>
  <si>
    <t>二、2024年还本预计执行数</t>
  </si>
  <si>
    <t>F=G+H</t>
  </si>
  <si>
    <t>G</t>
  </si>
  <si>
    <t>H</t>
  </si>
  <si>
    <t>三、2024年付息预计执行数</t>
  </si>
  <si>
    <t>I=J+K</t>
  </si>
  <si>
    <t>J</t>
  </si>
  <si>
    <t>K</t>
  </si>
  <si>
    <t>四、2025年还本预算数</t>
  </si>
  <si>
    <t>L=M+O</t>
  </si>
  <si>
    <t>M</t>
  </si>
  <si>
    <t xml:space="preserve">   其中：再融资</t>
  </si>
  <si>
    <t xml:space="preserve">      财政预算安排 </t>
  </si>
  <si>
    <t>N</t>
  </si>
  <si>
    <t>O</t>
  </si>
  <si>
    <t xml:space="preserve">      财政预算安排</t>
  </si>
  <si>
    <t>P</t>
  </si>
  <si>
    <t>五、2025年付息预算数</t>
  </si>
  <si>
    <t>Q=R+S</t>
  </si>
  <si>
    <t>R</t>
  </si>
  <si>
    <t>S</t>
  </si>
  <si>
    <t>注：1.本表反映本地区上一年度地方政府债券（含再融资债券）发行及还本付息支出
      预计执行数、本年度地方政府债券还本付息支出预算数等。
    2.本表由县级以上地方各级财政部门在本级人民代表大会批准预算后二十日内公
      开。</t>
  </si>
  <si>
    <t>5-7 2025年官渡区地方政府债务限额提前下达情况表</t>
  </si>
  <si>
    <t>下级</t>
  </si>
  <si>
    <t>一、2024年地方政府债务限额</t>
  </si>
  <si>
    <t>其中： 一般债务限额</t>
  </si>
  <si>
    <t xml:space="preserve">       专项债务限额</t>
  </si>
  <si>
    <t>二、提前下达的2025年新增地方政府债务限额</t>
  </si>
  <si>
    <t>注：本表反映本地区及本级年初预算中列示提前下达的新增地方政府债务限额情况，由县级以上地方各级财政部门在本级人民代表大会批准预算后二十日内公开。</t>
  </si>
  <si>
    <t>5-8  2025年官渡区本级年初新增地方政府债券资金安排表</t>
  </si>
  <si>
    <t>序号</t>
  </si>
  <si>
    <t>项目类型</t>
  </si>
  <si>
    <t>项目主管部门</t>
  </si>
  <si>
    <t>债券性质</t>
  </si>
  <si>
    <t>债券规模</t>
  </si>
  <si>
    <t>...</t>
  </si>
  <si>
    <t>注：本表反映本级当年提前下达的新增地方政府债券资金使用安排，由县级以上地方各级财政部门在本级人民代表大会批准预算后二十日内公开。</t>
  </si>
  <si>
    <t>2025年度暂无年初新增地方政府债券资金。</t>
  </si>
  <si>
    <t>6-1   2025年官渡区重大政策和重点项目绩效目标表</t>
  </si>
  <si>
    <t>单位名称、项目名称</t>
  </si>
  <si>
    <t>项目年度绩效目标</t>
  </si>
  <si>
    <t>一级指标</t>
  </si>
  <si>
    <t>二级指标</t>
  </si>
  <si>
    <t>三级指标</t>
  </si>
  <si>
    <t>指标性质</t>
  </si>
  <si>
    <t>指标值</t>
  </si>
  <si>
    <t>度量单位</t>
  </si>
  <si>
    <t>指标属性</t>
  </si>
  <si>
    <t>指标内容</t>
  </si>
  <si>
    <t>官渡区住房和城乡建设局</t>
  </si>
  <si>
    <t>滇池绿道三个半岛段慢行系统贯通工程项目资金</t>
  </si>
  <si>
    <t>滇池绿道三个半岛段慢行系统贯通工程，包含道路工程、桥涵工程排水工程、绿化工程等工程，建设道路共总长度10.34km。</t>
  </si>
  <si>
    <t>产出指标</t>
  </si>
  <si>
    <t>质量指标</t>
  </si>
  <si>
    <t>质量合格率</t>
  </si>
  <si>
    <t>=</t>
  </si>
  <si>
    <t>100</t>
  </si>
  <si>
    <t>%</t>
  </si>
  <si>
    <t>定性指标</t>
  </si>
  <si>
    <t>考核绿道质量合格，质保管养合格</t>
  </si>
  <si>
    <t>成本指标</t>
  </si>
  <si>
    <t>经济成本指标</t>
  </si>
  <si>
    <t>&lt;=</t>
  </si>
  <si>
    <t>7014.66</t>
  </si>
  <si>
    <t>万元</t>
  </si>
  <si>
    <t>定量指标</t>
  </si>
  <si>
    <t>考核实际成本使用情况</t>
  </si>
  <si>
    <t>效益指标</t>
  </si>
  <si>
    <t>社会效益</t>
  </si>
  <si>
    <t>通过项目建设提高了片区绿化、交通空间，为居民创造良好的居住环境和出行条件。</t>
  </si>
  <si>
    <t>满意度指标</t>
  </si>
  <si>
    <t>服务对象满意度</t>
  </si>
  <si>
    <t>道路周边群众满意度</t>
  </si>
  <si>
    <t>&gt;=</t>
  </si>
  <si>
    <t>70</t>
  </si>
  <si>
    <t>考核绿道周边群众满意度</t>
  </si>
  <si>
    <t>官渡区昌宏路南段（广福路至环湖东路）市容环境提升改造工程（2019年至2020年）项目经费</t>
  </si>
  <si>
    <t>支付昌宏路下段道路市容环境整治提升</t>
  </si>
  <si>
    <t>验收合格率</t>
  </si>
  <si>
    <t>考核工程质量验收合格率</t>
  </si>
  <si>
    <t>时效指标</t>
  </si>
  <si>
    <t>任务完成时效性</t>
  </si>
  <si>
    <t>考核工程完成时效性</t>
  </si>
  <si>
    <t>道路市容提升率</t>
  </si>
  <si>
    <t>80</t>
  </si>
  <si>
    <t>考核道路市容提升率</t>
  </si>
  <si>
    <t>生态效益</t>
  </si>
  <si>
    <t>绿化环境达标率</t>
  </si>
  <si>
    <t>考核道路绿化率</t>
  </si>
  <si>
    <t>群众满意度</t>
  </si>
  <si>
    <t>考核群众满意度</t>
  </si>
  <si>
    <t>昆明市官渡区发展和改革局</t>
  </si>
  <si>
    <t>粮食风险基金专项资金</t>
  </si>
  <si>
    <t>切实加强区级储备粮油储备和轮换管理，确保区级储备粮油数量真实、质量良好和储存安全，维护粮油市场稳定，确保全区粮食安全。</t>
  </si>
  <si>
    <t>数量指标</t>
  </si>
  <si>
    <t>2025年粮食风险基金</t>
  </si>
  <si>
    <t>180万元</t>
  </si>
  <si>
    <t>每年度及时足额安排粮食风险基金180万元。</t>
  </si>
  <si>
    <t>2025年区级储备粮保管补贴合计579.55万元</t>
  </si>
  <si>
    <t>579.55万元</t>
  </si>
  <si>
    <t>按我区下发《昆明市官渡区区级政府储备粮油管理办法》的规定，储备粮保管费用补贴按原粮每千克0.12元/千克·年计算，我区储备粮原粮为1902.90万千克，预算储备粮储备保管费用补贴228.35万元；储备油脂50万千克，按保管费用0.40元/千克.年, 预算油脂储备保管费用补贴20万元；储备区级应急成品粮368万千克,按保管费用0.90元/千克.年，预算成品粮储备保管费用补贴331.20万元。</t>
  </si>
  <si>
    <t>2025年区级储备粮轮换补贴合计48万元</t>
  </si>
  <si>
    <t>48万元</t>
  </si>
  <si>
    <t>1、5-2号仓1500.00吨粳稻，储备粮轮换费用补贴按原粮每千克0.06元/千克·年计算（轮入及轮出），预算备粮储备轮换费用补贴9万元；
2、6-1号仓3000.00吨粳稻，储备粮轮换费用补贴按原粮每千克0.06元/千克·年计算，储备粮储备轮换费用补贴18万元；
3、2-2号仓3500.00吨小麦，储备粮轮换费用补贴按原粮每千克0.06元/千克·年计算，储备粮储备轮换费用补贴21万元</t>
  </si>
  <si>
    <t>2025年区级储备粮信贷资金利息补贴合计285.69万元</t>
  </si>
  <si>
    <t>285.69元</t>
  </si>
  <si>
    <t>我区储备粮原粮2428.60万千克，2025年根据实际发生占用农发行信贷资金（含油脂储备贷款）及区发改局下达的区级储备粮价格指导函测算占贷金额预计为8280.9万元,以现行贷款平均年利率3.45%计算，预算2025年需支出储备粮油利息285.69万元。若遇国家实施利率宏观调整时，以国家确定的实际利率为计息标准。</t>
  </si>
  <si>
    <t>2025年度区级储备粮、油脂轮换价差合计634.3万元</t>
  </si>
  <si>
    <t>634.3万元</t>
  </si>
  <si>
    <t>1、5-2号仓轮出1500吨粳稻，成本3.37元/千克，2.70元/千克出库，价差亏损100.5万元。2、6-1号仓轮出3000吨粳稻，成本3.37元/千克，2.70元/千克轮换，价差亏损201万元。3、 2-2号仓轮出3500吨小麦，成本2.888元/千克，2.15元/千克轮换，价差亏损258.3万元4、Y1号油罐轮出500吨油脂，成本8.79元/千克，7.3 元/千克轮换，价差亏损74.5万元</t>
  </si>
  <si>
    <t>当年度储备和轮换的官渡区区级储备粮油符合国家、省市相关质量标准</t>
  </si>
  <si>
    <t>当年度储备和轮换的区级储备粮油符合国家、省市相关质量标准</t>
  </si>
  <si>
    <t>2025年年底完成年度储备计划和轮换计划任务</t>
  </si>
  <si>
    <t>2025年度</t>
  </si>
  <si>
    <t>年</t>
  </si>
  <si>
    <t>年底完成年度储备计划和轮换计划任务</t>
  </si>
  <si>
    <t>经济效益</t>
  </si>
  <si>
    <t>确保完成官渡区区级储备粮油任务并按期组织完成轮换任务。</t>
  </si>
  <si>
    <t>维护官渡区粮油市场稳定和粮食安全。</t>
  </si>
  <si>
    <t>确保区级储备粮食安全</t>
  </si>
  <si>
    <t>增强官渡区政府对粮食市场的宏观调控能力</t>
  </si>
  <si>
    <t>确保官渡区区级政府储备粮油数量真实、质量良好、储存安全、常储常新、调运高效，有效发挥区级政府储备粮油作用，维护粮油市场稳定</t>
  </si>
  <si>
    <t>有效发挥区级政府储备粮油作用，维护粮油市场稳定</t>
  </si>
  <si>
    <t>确保官渡区区级政府储备粮油数量正式、质量良好、储存安全、常储常新、调运高效，有效发挥区级政府储备粮油作用，维护粮油市场稳定</t>
  </si>
  <si>
    <t>确保区级政府储备粮油储得进、管得好、调得动、用得上，群众满意度&gt;=95%以上</t>
  </si>
  <si>
    <t>确保区级政府储备粮油储得进、管得好、调得动、用得上，群众满意</t>
  </si>
  <si>
    <t>产业发展专项经费</t>
  </si>
  <si>
    <t>对相关产业政策进行扶持，促进经济发展，完善“链长制”，促进产业发展。</t>
  </si>
  <si>
    <t>企业扶持兑现资金</t>
  </si>
  <si>
    <t>16425.79</t>
  </si>
  <si>
    <t>对相关产业进行扶持</t>
  </si>
  <si>
    <t>产业园区2024年度星级评定补助</t>
  </si>
  <si>
    <t>500</t>
  </si>
  <si>
    <t>按照产业园区星级评定要求和补助标准对园区企业予以扶持。</t>
  </si>
  <si>
    <t>产业链发展专项资金</t>
  </si>
  <si>
    <t>1150.45</t>
  </si>
  <si>
    <t>产业链工作经费</t>
  </si>
  <si>
    <t>促进经济发展</t>
  </si>
  <si>
    <t>经济稳步发展</t>
  </si>
  <si>
    <t>企业享受政策</t>
  </si>
  <si>
    <t>促进产业发展</t>
  </si>
  <si>
    <t>产业稳定发展</t>
  </si>
  <si>
    <t>完善产业链相关机制并开展工作</t>
  </si>
  <si>
    <t>扶持1年</t>
  </si>
  <si>
    <t>1</t>
  </si>
  <si>
    <t>年数</t>
  </si>
  <si>
    <t>促进产业发展，社会稳定发展</t>
  </si>
  <si>
    <t>社会稳定发展</t>
  </si>
  <si>
    <t>可持续影响</t>
  </si>
  <si>
    <t>产业健康稳定发展</t>
  </si>
  <si>
    <t>企业知晓扶持政策，享受政策</t>
  </si>
  <si>
    <t>企业满意度</t>
  </si>
  <si>
    <t>90</t>
  </si>
  <si>
    <t>对企业扶持落实到位</t>
  </si>
  <si>
    <t>企业知晓率</t>
  </si>
  <si>
    <t>企业知晓扶持政策</t>
  </si>
  <si>
    <t>自评满意度</t>
  </si>
  <si>
    <t>95</t>
  </si>
  <si>
    <t>扶持工作落实</t>
  </si>
  <si>
    <t>昆明市官渡区应急管理局</t>
  </si>
  <si>
    <t>昆明市官渡区综合应急救援队伍建设经费</t>
  </si>
  <si>
    <t>组建市县综合应急救援队。市县两级根据本地人口数
量、经济规模、灾害事故特点、安全风险程度等因素，依规配齐
配强应急救援力量，在党委和政府领导下，由应急管理部门建设
管理，统一指挥、调度使用。市、县按照一专多能、一队多用、
布局合理、规模适度、专业高效、装备齐全、保障有力的标准，
依托地方扑火队、专职消防队以及其他骨干救援力量等，组建
150 人综合应急救援队伍，作为常备救援力量，日常开展驻
点保障、灾害事故预防性检查巡查和技术服务等工作，突发事件
发生后第一时间救援</t>
  </si>
  <si>
    <t>150人每人每年8万元</t>
  </si>
  <si>
    <t>综合应急救援队员人数及费用标准</t>
  </si>
  <si>
    <t>元</t>
  </si>
  <si>
    <t>购买综合应急救援服务（150人综合应急救援队伍）</t>
  </si>
  <si>
    <t>保障辖区应急救援能力</t>
  </si>
  <si>
    <t>购买应急救援服务的队伍，防范各类安全责任事故</t>
  </si>
  <si>
    <t>提升保障辖区公共安全能力</t>
  </si>
  <si>
    <t>新组建的综合应急救援队伍提升保障辖区公共安全能力</t>
  </si>
  <si>
    <t>让居民安全感提升</t>
  </si>
  <si>
    <t>新组建应急救援队伍让居民安全感提升</t>
  </si>
  <si>
    <t>昆明市官渡区教育体育局</t>
  </si>
  <si>
    <t>教育费附加专项资金</t>
  </si>
  <si>
    <t>各类教育协调发展，全面普及学前教育、均衡发展义务教育、优质发展高中教育、特色发展职业教育、规范发展民办教育、积极发展特殊教育，基本实现教育的优质化、特色化、品牌化，教育整体水平居于全市前列。</t>
  </si>
  <si>
    <t>全区各级各类学校适龄学生顺利入学。</t>
  </si>
  <si>
    <t>全面提高办学质量，扩大辖区内基础教育和优质教育办学资源。</t>
  </si>
  <si>
    <t>2021年按规划进度实施，保障教育教学工作正常开展。</t>
  </si>
  <si>
    <t>为社会发展提供人力资源基础服务。实现从教育大区向教育强区转变。</t>
  </si>
  <si>
    <t>保障各级各类适龄学生顺利入学，义务教育水平从初步均衡向基本均衡发展。</t>
  </si>
  <si>
    <t>建成环境优美，设施完善的标准化学校。使官渡区学校布局布点与人口发展规模，人口的分布相适应。</t>
  </si>
  <si>
    <t>为社会发展持续提供人力资源。</t>
  </si>
  <si>
    <t>按照“以流入地政府为主，以公办学校为主”的原则，依法保障外来务工人员随迁子女公平接受义务教育，办成社会认可，人民群众满意的优质教育。</t>
  </si>
  <si>
    <t>教育费附加设备购置专项资金</t>
  </si>
  <si>
    <t>“三名工程”公费学位专项资金</t>
  </si>
  <si>
    <t>“三名工程”引进名校享受国家和当地政府相关优惠政策。接收招生计划的30%为公费学位学生，接收公费学位学生享受义务教育政策性补贴，包括生均公用经费及教师工资待遇补助，其中教师人员配备按公办学校初级职称教师待遇核拨经费补助（105000元/人.年）。</t>
  </si>
  <si>
    <t>资金到位率</t>
  </si>
  <si>
    <t>本级财政支付资金</t>
  </si>
  <si>
    <t>学生入学率</t>
  </si>
  <si>
    <t>昆明市公安局官渡分局</t>
  </si>
  <si>
    <t>公安业务专项经费</t>
  </si>
  <si>
    <t>2024年10月我单位实有在编在职人数为1210人，按照云财政法（2020）370号《云南省州（市）级和县级政法机关公用经费保障标准》，我单位按州（市）所在地县（市、区），人均4.5万元保障标准进行保障，经测算全年需此项经费54，450，000.00元.</t>
  </si>
  <si>
    <t>及时受立案</t>
  </si>
  <si>
    <t>及时处理各项报警、如实立案、100%受理各项公安服务工作。</t>
  </si>
  <si>
    <t>治安案件查处率、八类案件破案率</t>
  </si>
  <si>
    <t>50</t>
  </si>
  <si>
    <t>治安案件查处率达到65%以上、八类案件破案率达50%以上、一般案件破案率达到35%以上</t>
  </si>
  <si>
    <t>按照法律法规规定时限受理案件，办理案件</t>
  </si>
  <si>
    <t>在各项法律法规工作时限受理案件、接处警，办理案件</t>
  </si>
  <si>
    <t>发案率下降率</t>
  </si>
  <si>
    <t>10</t>
  </si>
  <si>
    <t>群众安全感90%以上，履行好公安业务本质工作，创造良好的社会秩序和环境，为辖区社会经济建设和发展保驾护航。</t>
  </si>
  <si>
    <t>安全感测评</t>
  </si>
  <si>
    <t>群众安全感不低于90%</t>
  </si>
  <si>
    <t>社会公众满意度</t>
  </si>
  <si>
    <t>群众对治安满意度不低于90%</t>
  </si>
  <si>
    <t>受益对象满意度</t>
  </si>
  <si>
    <t>受益对象满意度测评</t>
  </si>
  <si>
    <t>内部人员满意度</t>
  </si>
  <si>
    <t>内部人员满意度测评</t>
  </si>
  <si>
    <t>昆明市官渡区财政局</t>
  </si>
  <si>
    <t>土地增值税清算鉴证业务经费</t>
  </si>
  <si>
    <t>推动房地产市场健康发展，保障国家土地资源增收</t>
  </si>
  <si>
    <t>合同签订率</t>
  </si>
  <si>
    <t>反映委托单位签订合同数的情况。</t>
  </si>
  <si>
    <t>有效执行率</t>
  </si>
  <si>
    <t>反映委托业务单位执行合同的情况。</t>
  </si>
  <si>
    <t>预决算执行情况</t>
  </si>
  <si>
    <t>1.00</t>
  </si>
  <si>
    <t>反映委托业务完成进度的情况。</t>
  </si>
  <si>
    <t>财政支出预算执行情况</t>
  </si>
  <si>
    <t>反映各项工作目标任务完成的情况。</t>
  </si>
  <si>
    <t>预算执行率</t>
  </si>
  <si>
    <t>反映预算执行的情况。</t>
  </si>
  <si>
    <t>服务对象的满意度</t>
  </si>
  <si>
    <t>反映服务对象对财政工作的满意程度。</t>
  </si>
  <si>
    <t>昆明市官渡区机关事务管理局</t>
  </si>
  <si>
    <t>区国投大厦办公区后勤保障管理服务经费</t>
  </si>
  <si>
    <t>保证区国投大厦办公区租赁及后勤保障管理服务工作规范、高效运行，从公共设施设备管理、保洁管理、秩序维护管理服务、机关食堂管理、消防防灾管理、能源管理、绿化管养、会务保障等方面加强后勤保障服务管理工作，不断提高区国投大厦办公区后勤保障服务质量。
三季度初期完成支付进度的50%，四季度中期完成支付进度的100%。</t>
  </si>
  <si>
    <t>保障区国投大厦办公区后勤管理工作的入驻单位数</t>
  </si>
  <si>
    <t>个</t>
  </si>
  <si>
    <t>区国投大厦办公区公共设施设备管理、保洁管理、秩序维护管理服务、机关食堂管理、消防防灾管理、能源管理、绿化管养、会务保障等管理到位，确保入驻单位正常办公</t>
  </si>
  <si>
    <t>租赁办公用房建筑面积</t>
  </si>
  <si>
    <t>114000</t>
  </si>
  <si>
    <t>平方米</t>
  </si>
  <si>
    <t>确保整个办公区域公共设施设备管理、保洁管理、秩序维护管理服务、机关食堂管理、消防防灾管理、能源管理、绿化管养、会务保障等管理到位</t>
  </si>
  <si>
    <t>安全生产率</t>
  </si>
  <si>
    <t>保障安保、消防、设施设备运行、水电气等安全生产</t>
  </si>
  <si>
    <t>设施设备运行完好率</t>
  </si>
  <si>
    <t>保障办公区设施设备正常运行</t>
  </si>
  <si>
    <t>物业管理工作到位率</t>
  </si>
  <si>
    <t>区国投大厦办公区公共设施设备管理、保洁管理、秩序维护管理服务、机关食堂管理、消防防灾管理、能源管理、绿化管养、会务保障等方面管理到位，服务优质</t>
  </si>
  <si>
    <t>完成时限</t>
  </si>
  <si>
    <t>考察当年完成时间</t>
  </si>
  <si>
    <t>保障区国投大厦办公区后勤管理工作正常开展，提升办公区办公环境质量</t>
  </si>
  <si>
    <t>有效提升</t>
  </si>
  <si>
    <t>考察资金对保障区国投大厦办公区后勤管理工作正常开展，提升办公区办公环境质量的效果</t>
  </si>
  <si>
    <t>提升党政机关文明程度和形象</t>
  </si>
  <si>
    <t>保障党政机关正常运转，办公环境明显改善，方便干部职工和办事群众</t>
  </si>
  <si>
    <t>办事群众对党政机关办公区后勤管理工作的满意度</t>
  </si>
  <si>
    <t>通过发放调查问卷或其他途径获取办事群众的意见建议取值</t>
  </si>
  <si>
    <t>办公区干部职工对后勤管理工作的满意度</t>
  </si>
  <si>
    <t>通过发放调查问卷或其他途径获取干部职工的意见建议取值</t>
  </si>
  <si>
    <t>本单位干部职工对后勤管理工作的满意度</t>
  </si>
  <si>
    <t>通过发放调查问卷或其他途径获取本单位干部职工的意见建议取值</t>
  </si>
  <si>
    <t>昆明市官渡区信访局</t>
  </si>
  <si>
    <t>官渡区流动人口专职协管员相关经费</t>
  </si>
  <si>
    <t xml:space="preserve">加强全区流动人口和出租房屋管理中心（站）和流动人口专职协管员管理，不断提升流动人口和出租房屋服务管理工作水平，保障流动人口和出租房屋管理工作顺利开展。用于官渡区流动人口和出租房屋综合管理平台建设服务费的支出。 </t>
  </si>
  <si>
    <t>流动人口专职协管员人数</t>
  </si>
  <si>
    <t>267</t>
  </si>
  <si>
    <t>人</t>
  </si>
  <si>
    <t>考核流动人口专职协管员人数267人。</t>
  </si>
  <si>
    <t>流动人口专职协管员工资定额</t>
  </si>
  <si>
    <t>5708</t>
  </si>
  <si>
    <t>人/月</t>
  </si>
  <si>
    <t>考核专职协管员工资定额</t>
  </si>
  <si>
    <t>流动人口专职协管员劳务派遣费定额标准</t>
  </si>
  <si>
    <t>48</t>
  </si>
  <si>
    <t>考核专职协管员劳务派遣费定额标准</t>
  </si>
  <si>
    <t>流动人口专职协管员团体意外险定额标准</t>
  </si>
  <si>
    <t>150</t>
  </si>
  <si>
    <t>元/人</t>
  </si>
  <si>
    <t>考核流动人口专职协管员团体意外险定额标准</t>
  </si>
  <si>
    <t>流动人口专职协管员服装费定额标准</t>
  </si>
  <si>
    <t>考核流动人口专职协管员服装费定额标准</t>
  </si>
  <si>
    <t>流动人口专职协管员体检费定额标准</t>
  </si>
  <si>
    <t>1300</t>
  </si>
  <si>
    <t>考核流动人口专职协管员体检费定额标准</t>
  </si>
  <si>
    <t>确保平台使用率</t>
  </si>
  <si>
    <t>经费到位率</t>
  </si>
  <si>
    <t>考核经费保障。</t>
  </si>
  <si>
    <t>资金使用准确性</t>
  </si>
  <si>
    <t>考核资金使用准确性</t>
  </si>
  <si>
    <t>及时按月支付流动人口专职协管员工资</t>
  </si>
  <si>
    <t>考核是否及时按月支付流动人口专职协管员工资</t>
  </si>
  <si>
    <t>做好流动人口协管员的管理工作</t>
  </si>
  <si>
    <t>考核流动人口协管员的管理工作</t>
  </si>
  <si>
    <t>保障社会稳定，敦促流动人口专职协管员工作效益</t>
  </si>
  <si>
    <t>提高流动人口安全感，幸福感</t>
  </si>
  <si>
    <t>30</t>
  </si>
  <si>
    <t>考核提高流动人口安全感，幸福感</t>
  </si>
  <si>
    <t>6-2  重点工作情况解释说明汇总表</t>
  </si>
  <si>
    <t>重点工作</t>
  </si>
  <si>
    <t>2025年工作重点及工作情况</t>
  </si>
  <si>
    <t>加快转移支付管理。收到上级转移支付后，对上级已明确具体补助对象及补助金额的，在7个工作日下达有关部门；对尚未明确补助对象补助金额的，原则上在收到转移支付资金后30日内分解下达；对部门未提出分配计划的项目报请区政府调整支出用途；对可暂缓实施的、因政策调整等无法实施的、不需按照原用途实施的支出项目资金，及时收回财政，压减收回的资金调整用于“三保”支出等重点领域。</t>
  </si>
  <si>
    <t>举借债务</t>
  </si>
  <si>
    <t>结合实际制定官渡区地方政府债务化解总体方案及子方案，对官渡区政府法定债务和隐性债务分类施策，一债一策，于年初下达各债务单位2024年度债务化解任务，预判债务风险情况，采用申请再融资、单位筹集资金、财政统筹财政资金等方式完成本年度到期债务的化解任务、清理中小企业账款，压减政府债务余额，做好防风化债工作，坚守不发生债务系统性风险的底线。2024年度未发生债务还本付息逾期的情况，地方政府债务风险可控。</t>
  </si>
  <si>
    <t>预算绩效</t>
  </si>
  <si>
    <t>强化全面预算绩效管理，清理整合财政专项资金政策，建立转移支付动态调整机制；加强成本效益分析，继续推官渡区预算项目事前绩效评估全覆盖，强化结果运用，不断优化财政资源配置。</t>
  </si>
  <si>
    <t>风险防控</t>
  </si>
  <si>
    <t>充分激发各类经营主体的内生动力和创新活力。深入实施国有企业改革深化提升行动，增强区属国有企业价值创造能力，大幅提升造血功能，以更高水平提高质量效益。持续推进财税体制改革，用好财政政策空间，优化财政支出结构，通过建立现代财税体制，推动财政收支提质增效，基层“三保”保障有力，地方政府债务风险可控，形成财源结构合理、财政资源配置精准、财政权责清晰、激励与约束并重的财政治理格局。落实金融体制改革，鼓励金融机构积极参与地方政府债务风险的防范化解。强化底线思维，提高供给能力，落实服务事项，合理规划建设基本公共服务设施。逐步化解存量债务、清理中小企业账款，严厉打击非法金融活动，积极稳妥化解房地产风险，坚决守住不发生系统性风险的底线。</t>
  </si>
  <si>
    <t>民生保障</t>
  </si>
  <si>
    <t>积极回应群众期盼，支持健全就业公共服务体系，加强高校毕业生、退役军人、农民工等重点群体就业兜底帮扶，更加突出就业优先导向，确保重点群体就业稳定。加大教育、医疗、养老等优质资源投入，安排资金用于支持加快医疗卫生发展短板，加大疾病救治、防控物资保障、疫苗接种等领域资金投入力度，保障好群众就医用药，重点支持老年人和患基础性疾病群体的防控，着力保健康、防重症。织密扎牢社会保障网，加快推进保障性住房建设，发展银发经济，健全分层分类的社会救助体系，推动人口高质量发展。对于到人到户到企业的惠企利民资金，严格按照政策规定据实安排补助资金，充分发挥直达资金惠企利民实效，推动农业转移人口市民化，确保政策精准有效落实到位。坚持党政机关过“紧日子”，尽力而为、量力而行，提高财政资源配置效率，兜住、兜准、兜牢民生底线。</t>
  </si>
  <si>
    <t>统筹增收</t>
  </si>
  <si>
    <t>牢固树立一盘棋思想，坚持依法依规征税收费，严肃收入组织工作纪律，统筹落实好减税降费政策和收入组织管理之间的关系。发挥大数据优势，加强对增值税留抵退税税收回补的预测监测，坚持依法依规堵漏增收，加强税收征管，促进非税增收，强化税费同管。发挥税务稽查、风控等部门职能作用，强化对重点税源、重点行业、重点企业的监测督导，提高治税能力，加强税种征管，做到应收尽收。压减结转规模，着力优化财政资源配置，摸清资产底数，有效盘活政府和部门存量资源资产。发挥好政府投资的带动放大效应，重点支持新型基础设施建设，培育发展新动能。完善投融资机制，实施政府和社会资本合作新机制，支持社会资本参与新型基础设施等领域建设。</t>
  </si>
  <si>
    <t>财政管理</t>
  </si>
  <si>
    <t>细化落实预算管理制度改革任务，推动财政管理水平高质量发展。一是推进财政支出标准化建设，规范预算支出管理；二是从严编制支出预算，加强全口径预算编制和执行约束力，努力压减一般性支出；三是持续开展存量资金清理，从源头上杜绝产生新的存量资金；四是推进预算绩效管理提质增效，加大对全面预算绩效管理力度，逐步将全口径预算项目全部纳入绩效管理。同时加强绩效在项目全生命周期的跟踪监控，将绩效监控、绩效评价结果、事前绩效评估与预算编制更加紧密结合，加强结果应用和信息公开，不断提高全区可用资金使用效益。</t>
  </si>
</sst>
</file>

<file path=xl/styles.xml><?xml version="1.0" encoding="utf-8"?>
<styleSheet xmlns="http://schemas.openxmlformats.org/spreadsheetml/2006/main">
  <numFmts count="33">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 "/>
    <numFmt numFmtId="177" formatCode="#\ ??/??"/>
    <numFmt numFmtId="178" formatCode="yy\.mm\.dd"/>
    <numFmt numFmtId="179" formatCode="\$#,##0;\(\$#,##0\)"/>
    <numFmt numFmtId="180" formatCode="#,##0.0_);\(#,##0.0\)"/>
    <numFmt numFmtId="181" formatCode="0_ "/>
    <numFmt numFmtId="182" formatCode="#,##0.00_ ;\-#,##0.00;;"/>
    <numFmt numFmtId="183" formatCode="_-&quot;$&quot;\ * #,##0_-;_-&quot;$&quot;\ * #,##0\-;_-&quot;$&quot;\ * &quot;-&quot;_-;_-@_-"/>
    <numFmt numFmtId="184" formatCode="&quot;$&quot;#,##0_);[Red]\(&quot;$&quot;#,##0\)"/>
    <numFmt numFmtId="185" formatCode="#,##0.00_);[Red]\(#,##0.00\)"/>
    <numFmt numFmtId="186" formatCode="_ * #,##0_ ;_ * \-#,##0_ ;_ * &quot;-&quot;??_ ;_ @_ "/>
    <numFmt numFmtId="187" formatCode="0.0%"/>
    <numFmt numFmtId="188" formatCode="_(&quot;$&quot;* #,##0.00_);_(&quot;$&quot;* \(#,##0.00\);_(&quot;$&quot;* &quot;-&quot;??_);_(@_)"/>
    <numFmt numFmtId="189" formatCode="#,##0_ ;[Red]\-#,##0\ "/>
    <numFmt numFmtId="190" formatCode="_-* #,##0.00_-;\-* #,##0.00_-;_-* &quot;-&quot;??_-;_-@_-"/>
    <numFmt numFmtId="191" formatCode="&quot;$&quot;\ #,##0_-;[Red]&quot;$&quot;\ #,##0\-"/>
    <numFmt numFmtId="192" formatCode="_(&quot;$&quot;* #,##0_);_(&quot;$&quot;* \(#,##0\);_(&quot;$&quot;* &quot;-&quot;_);_(@_)"/>
    <numFmt numFmtId="193" formatCode="&quot;$&quot;#,##0.00_);[Red]\(&quot;$&quot;#,##0.00\)"/>
    <numFmt numFmtId="194" formatCode="_(* #,##0_);_(* \(#,##0\);_(* &quot;-&quot;_);_(@_)"/>
    <numFmt numFmtId="195" formatCode="\$#,##0.00;\(\$#,##0.00\)"/>
    <numFmt numFmtId="196" formatCode="&quot;$&quot;\ #,##0.00_-;[Red]&quot;$&quot;\ #,##0.00\-"/>
    <numFmt numFmtId="197" formatCode="#,##0.000000"/>
    <numFmt numFmtId="198" formatCode="#,##0;\(#,##0\)"/>
    <numFmt numFmtId="199" formatCode="0.00_ "/>
    <numFmt numFmtId="200" formatCode="_-* #,##0_-;\-* #,##0_-;_-* &quot;-&quot;_-;_-@_-"/>
    <numFmt numFmtId="201" formatCode="0.0"/>
    <numFmt numFmtId="202" formatCode="_-&quot;$&quot;\ * #,##0.00_-;_-&quot;$&quot;\ * #,##0.00\-;_-&quot;$&quot;\ * &quot;-&quot;??_-;_-@_-"/>
    <numFmt numFmtId="203" formatCode="_(* #,##0.00_);_(* \(#,##0.00\);_(* &quot;-&quot;??_);_(@_)"/>
    <numFmt numFmtId="204" formatCode="0\.0,&quot;0&quot;"/>
  </numFmts>
  <fonts count="134">
    <font>
      <sz val="11"/>
      <color indexed="8"/>
      <name val="宋体"/>
      <charset val="134"/>
    </font>
    <font>
      <sz val="11"/>
      <color theme="1"/>
      <name val="宋体"/>
      <charset val="134"/>
      <scheme val="minor"/>
    </font>
    <font>
      <sz val="20"/>
      <name val="方正小标宋简体"/>
      <charset val="134"/>
    </font>
    <font>
      <b/>
      <sz val="14"/>
      <name val="宋体"/>
      <charset val="134"/>
      <scheme val="minor"/>
    </font>
    <font>
      <b/>
      <sz val="14"/>
      <color theme="1"/>
      <name val="宋体"/>
      <charset val="134"/>
      <scheme val="minor"/>
    </font>
    <font>
      <sz val="12"/>
      <name val="宋体"/>
      <charset val="134"/>
      <scheme val="minor"/>
    </font>
    <font>
      <sz val="12"/>
      <color indexed="8"/>
      <name val="宋体"/>
      <charset val="134"/>
    </font>
    <font>
      <sz val="10"/>
      <name val="宋体"/>
      <charset val="134"/>
    </font>
    <font>
      <b/>
      <sz val="10"/>
      <name val="宋体"/>
      <charset val="134"/>
    </font>
    <font>
      <sz val="12"/>
      <name val="宋体"/>
      <charset val="134"/>
    </font>
    <font>
      <sz val="20"/>
      <color indexed="8"/>
      <name val="方正小标宋简体"/>
      <charset val="134"/>
    </font>
    <font>
      <b/>
      <sz val="14"/>
      <color indexed="8"/>
      <name val="宋体"/>
      <charset val="134"/>
    </font>
    <font>
      <sz val="14"/>
      <color indexed="8"/>
      <name val="宋体"/>
      <charset val="134"/>
    </font>
    <font>
      <sz val="12"/>
      <color rgb="FF000000"/>
      <name val="宋体"/>
      <charset val="134"/>
    </font>
    <font>
      <sz val="14"/>
      <color rgb="FF000000"/>
      <name val="宋体"/>
      <charset val="134"/>
    </font>
    <font>
      <sz val="11"/>
      <color indexed="8"/>
      <name val="宋体"/>
      <charset val="134"/>
      <scheme val="minor"/>
    </font>
    <font>
      <sz val="14"/>
      <color indexed="8"/>
      <name val="宋体"/>
      <charset val="134"/>
      <scheme val="minor"/>
    </font>
    <font>
      <sz val="12"/>
      <color indexed="8"/>
      <name val="宋体"/>
      <charset val="134"/>
      <scheme val="minor"/>
    </font>
    <font>
      <b/>
      <sz val="20"/>
      <name val="SimSun"/>
      <charset val="134"/>
    </font>
    <font>
      <sz val="11"/>
      <name val="SimSun"/>
      <charset val="134"/>
    </font>
    <font>
      <b/>
      <sz val="14"/>
      <name val="SimSun"/>
      <charset val="134"/>
    </font>
    <font>
      <sz val="14"/>
      <name val="SimSun"/>
      <charset val="134"/>
    </font>
    <font>
      <sz val="12"/>
      <name val="SimSun"/>
      <charset val="134"/>
    </font>
    <font>
      <b/>
      <sz val="14"/>
      <color indexed="8"/>
      <name val="宋体"/>
      <charset val="134"/>
      <scheme val="minor"/>
    </font>
    <font>
      <b/>
      <sz val="18"/>
      <color indexed="8"/>
      <name val="宋体"/>
      <charset val="134"/>
      <scheme val="minor"/>
    </font>
    <font>
      <b/>
      <sz val="15"/>
      <name val="SimSun"/>
      <charset val="134"/>
    </font>
    <font>
      <sz val="9"/>
      <name val="SimSun"/>
      <charset val="134"/>
    </font>
    <font>
      <b/>
      <sz val="14"/>
      <name val="宋体"/>
      <charset val="134"/>
    </font>
    <font>
      <sz val="14"/>
      <name val="宋体"/>
      <charset val="134"/>
    </font>
    <font>
      <b/>
      <sz val="16"/>
      <name val="SimSun"/>
      <charset val="134"/>
    </font>
    <font>
      <sz val="14"/>
      <name val="MS Serif"/>
      <charset val="134"/>
    </font>
    <font>
      <sz val="16"/>
      <name val="宋体"/>
      <charset val="134"/>
    </font>
    <font>
      <sz val="14"/>
      <name val="Times New Roman"/>
      <charset val="134"/>
    </font>
    <font>
      <b/>
      <sz val="20"/>
      <name val="方正小标宋简体"/>
      <charset val="134"/>
    </font>
    <font>
      <sz val="14"/>
      <name val="宋体"/>
      <charset val="134"/>
      <scheme val="minor"/>
    </font>
    <font>
      <sz val="11"/>
      <name val="宋体"/>
      <charset val="134"/>
    </font>
    <font>
      <sz val="20"/>
      <color rgb="FF000000"/>
      <name val="方正小标宋简体"/>
      <charset val="134"/>
    </font>
    <font>
      <b/>
      <sz val="12"/>
      <name val="宋体"/>
      <charset val="134"/>
    </font>
    <font>
      <sz val="16"/>
      <color indexed="8"/>
      <name val="黑体"/>
      <charset val="134"/>
    </font>
    <font>
      <sz val="16"/>
      <color indexed="8"/>
      <name val="方正小标宋简体"/>
      <charset val="134"/>
    </font>
    <font>
      <sz val="16"/>
      <color indexed="8"/>
      <name val="宋体"/>
      <charset val="134"/>
    </font>
    <font>
      <sz val="14"/>
      <color theme="1"/>
      <name val="宋体"/>
      <charset val="134"/>
    </font>
    <font>
      <sz val="20"/>
      <color indexed="8"/>
      <name val="华文中宋"/>
      <charset val="134"/>
    </font>
    <font>
      <b/>
      <sz val="11"/>
      <name val="宋体"/>
      <charset val="134"/>
    </font>
    <font>
      <sz val="14"/>
      <color theme="1"/>
      <name val="宋体"/>
      <charset val="134"/>
      <scheme val="minor"/>
    </font>
    <font>
      <sz val="20"/>
      <color indexed="8"/>
      <name val="宋体"/>
      <charset val="134"/>
    </font>
    <font>
      <sz val="18"/>
      <color indexed="8"/>
      <name val="方正小标宋简体"/>
      <charset val="134"/>
    </font>
    <font>
      <sz val="20"/>
      <color theme="1"/>
      <name val="方正小标宋简体"/>
      <charset val="134"/>
    </font>
    <font>
      <b/>
      <sz val="14"/>
      <name val="黑体"/>
      <charset val="134"/>
    </font>
    <font>
      <sz val="14"/>
      <color indexed="9"/>
      <name val="宋体"/>
      <charset val="134"/>
    </font>
    <font>
      <sz val="12"/>
      <name val="仿宋_GB2312"/>
      <charset val="134"/>
    </font>
    <font>
      <sz val="20"/>
      <color theme="1"/>
      <name val="方正小标宋_GBK"/>
      <charset val="134"/>
    </font>
    <font>
      <sz val="14"/>
      <name val="Arial"/>
      <charset val="134"/>
    </font>
    <font>
      <b/>
      <sz val="18"/>
      <color indexed="8"/>
      <name val="方正小标宋简体"/>
      <charset val="134"/>
    </font>
    <font>
      <b/>
      <sz val="14"/>
      <name val="Arial"/>
      <charset val="134"/>
    </font>
    <font>
      <b/>
      <sz val="14"/>
      <color theme="1"/>
      <name val="宋体"/>
      <charset val="134"/>
    </font>
    <font>
      <sz val="14"/>
      <color indexed="10"/>
      <name val="宋体"/>
      <charset val="134"/>
    </font>
    <font>
      <b/>
      <sz val="14"/>
      <color rgb="FFFF0000"/>
      <name val="宋体"/>
      <charset val="134"/>
    </font>
    <font>
      <sz val="12"/>
      <color rgb="FFFF0000"/>
      <name val="宋体"/>
      <charset val="134"/>
    </font>
    <font>
      <sz val="18"/>
      <name val="黑体"/>
      <charset val="134"/>
    </font>
    <font>
      <sz val="11"/>
      <color theme="1"/>
      <name val="宋体"/>
      <charset val="0"/>
      <scheme val="minor"/>
    </font>
    <font>
      <b/>
      <sz val="18"/>
      <color indexed="56"/>
      <name val="宋体"/>
      <charset val="134"/>
    </font>
    <font>
      <b/>
      <sz val="11"/>
      <color indexed="56"/>
      <name val="宋体"/>
      <charset val="134"/>
    </font>
    <font>
      <sz val="11"/>
      <color indexed="9"/>
      <name val="宋体"/>
      <charset val="134"/>
    </font>
    <font>
      <sz val="12"/>
      <name val="Times New Roman"/>
      <charset val="134"/>
    </font>
    <font>
      <sz val="11"/>
      <color indexed="20"/>
      <name val="宋体"/>
      <charset val="134"/>
    </font>
    <font>
      <b/>
      <sz val="11"/>
      <color theme="3"/>
      <name val="宋体"/>
      <charset val="134"/>
      <scheme val="minor"/>
    </font>
    <font>
      <sz val="11"/>
      <color theme="0"/>
      <name val="宋体"/>
      <charset val="0"/>
      <scheme val="minor"/>
    </font>
    <font>
      <sz val="10"/>
      <name val="Geneva"/>
      <charset val="134"/>
    </font>
    <font>
      <b/>
      <sz val="18"/>
      <color indexed="54"/>
      <name val="宋体"/>
      <charset val="134"/>
    </font>
    <font>
      <sz val="12"/>
      <color indexed="9"/>
      <name val="宋体"/>
      <charset val="134"/>
    </font>
    <font>
      <b/>
      <sz val="18"/>
      <color theme="3"/>
      <name val="宋体"/>
      <charset val="134"/>
      <scheme val="minor"/>
    </font>
    <font>
      <sz val="10"/>
      <name val="楷体"/>
      <charset val="134"/>
    </font>
    <font>
      <b/>
      <sz val="15"/>
      <color theme="3"/>
      <name val="宋体"/>
      <charset val="134"/>
      <scheme val="minor"/>
    </font>
    <font>
      <sz val="8"/>
      <name val="Arial"/>
      <charset val="134"/>
    </font>
    <font>
      <b/>
      <sz val="11"/>
      <color indexed="8"/>
      <name val="宋体"/>
      <charset val="134"/>
    </font>
    <font>
      <sz val="11"/>
      <color indexed="17"/>
      <name val="宋体"/>
      <charset val="134"/>
    </font>
    <font>
      <i/>
      <sz val="11"/>
      <color rgb="FF7F7F7F"/>
      <name val="宋体"/>
      <charset val="0"/>
      <scheme val="minor"/>
    </font>
    <font>
      <u/>
      <sz val="11"/>
      <color rgb="FF800080"/>
      <name val="宋体"/>
      <charset val="0"/>
      <scheme val="minor"/>
    </font>
    <font>
      <sz val="11"/>
      <color rgb="FF3F3F76"/>
      <name val="宋体"/>
      <charset val="0"/>
      <scheme val="minor"/>
    </font>
    <font>
      <sz val="12"/>
      <color indexed="16"/>
      <name val="宋体"/>
      <charset val="134"/>
    </font>
    <font>
      <b/>
      <sz val="15"/>
      <color indexed="56"/>
      <name val="宋体"/>
      <charset val="134"/>
    </font>
    <font>
      <b/>
      <sz val="13"/>
      <color theme="3"/>
      <name val="宋体"/>
      <charset val="134"/>
      <scheme val="minor"/>
    </font>
    <font>
      <sz val="11"/>
      <color rgb="FFFF0000"/>
      <name val="宋体"/>
      <charset val="0"/>
      <scheme val="minor"/>
    </font>
    <font>
      <sz val="10"/>
      <name val="Arial"/>
      <charset val="134"/>
    </font>
    <font>
      <sz val="11"/>
      <color rgb="FF9C0006"/>
      <name val="宋体"/>
      <charset val="0"/>
      <scheme val="minor"/>
    </font>
    <font>
      <sz val="8"/>
      <name val="Times New Roman"/>
      <charset val="134"/>
    </font>
    <font>
      <u/>
      <sz val="11"/>
      <color rgb="FF0000FF"/>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8"/>
      <color indexed="9"/>
      <name val="宋体"/>
      <charset val="134"/>
    </font>
    <font>
      <b/>
      <sz val="10"/>
      <name val="MS Sans Serif"/>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indexed="62"/>
      <name val="宋体"/>
      <charset val="134"/>
    </font>
    <font>
      <sz val="11"/>
      <color rgb="FF9C6500"/>
      <name val="宋体"/>
      <charset val="0"/>
      <scheme val="minor"/>
    </font>
    <font>
      <sz val="12"/>
      <color indexed="17"/>
      <name val="宋体"/>
      <charset val="134"/>
    </font>
    <font>
      <sz val="12"/>
      <name val="Helv"/>
      <charset val="134"/>
    </font>
    <font>
      <sz val="12"/>
      <color indexed="9"/>
      <name val="Helv"/>
      <charset val="134"/>
    </font>
    <font>
      <sz val="10"/>
      <name val="Helv"/>
      <charset val="134"/>
    </font>
    <font>
      <sz val="10"/>
      <name val="仿宋_GB2312"/>
      <charset val="134"/>
    </font>
    <font>
      <u/>
      <sz val="12"/>
      <color indexed="12"/>
      <name val="宋体"/>
      <charset val="134"/>
    </font>
    <font>
      <b/>
      <sz val="13"/>
      <color indexed="56"/>
      <name val="宋体"/>
      <charset val="134"/>
    </font>
    <font>
      <sz val="11"/>
      <color indexed="60"/>
      <name val="宋体"/>
      <charset val="134"/>
    </font>
    <font>
      <b/>
      <sz val="10"/>
      <color indexed="9"/>
      <name val="宋体"/>
      <charset val="134"/>
    </font>
    <font>
      <b/>
      <sz val="15"/>
      <color indexed="54"/>
      <name val="宋体"/>
      <charset val="134"/>
    </font>
    <font>
      <b/>
      <sz val="11"/>
      <color indexed="63"/>
      <name val="宋体"/>
      <charset val="134"/>
    </font>
    <font>
      <b/>
      <sz val="12"/>
      <name val="Arial"/>
      <charset val="134"/>
    </font>
    <font>
      <b/>
      <sz val="10"/>
      <name val="Tms Rmn"/>
      <charset val="134"/>
    </font>
    <font>
      <b/>
      <sz val="12"/>
      <color indexed="8"/>
      <name val="宋体"/>
      <charset val="134"/>
    </font>
    <font>
      <sz val="10"/>
      <name val="MS Sans Serif"/>
      <charset val="134"/>
    </font>
    <font>
      <sz val="9"/>
      <name val="宋体"/>
      <charset val="134"/>
    </font>
    <font>
      <sz val="10"/>
      <name val="Times New Roman"/>
      <charset val="134"/>
    </font>
    <font>
      <sz val="7"/>
      <name val="Small Fonts"/>
      <charset val="134"/>
    </font>
    <font>
      <b/>
      <sz val="9"/>
      <name val="Arial"/>
      <charset val="134"/>
    </font>
    <font>
      <b/>
      <sz val="11"/>
      <color indexed="9"/>
      <name val="宋体"/>
      <charset val="134"/>
    </font>
    <font>
      <b/>
      <sz val="13"/>
      <color indexed="54"/>
      <name val="宋体"/>
      <charset val="134"/>
    </font>
    <font>
      <sz val="10"/>
      <color indexed="8"/>
      <name val="MS Sans Serif"/>
      <charset val="134"/>
    </font>
    <font>
      <sz val="11"/>
      <color indexed="52"/>
      <name val="宋体"/>
      <charset val="134"/>
    </font>
    <font>
      <b/>
      <sz val="11"/>
      <color indexed="54"/>
      <name val="宋体"/>
      <charset val="134"/>
    </font>
    <font>
      <b/>
      <sz val="14"/>
      <name val="楷体"/>
      <charset val="134"/>
    </font>
    <font>
      <b/>
      <sz val="18"/>
      <color indexed="62"/>
      <name val="宋体"/>
      <charset val="134"/>
    </font>
    <font>
      <i/>
      <sz val="11"/>
      <color indexed="23"/>
      <name val="宋体"/>
      <charset val="134"/>
    </font>
    <font>
      <sz val="12"/>
      <color indexed="20"/>
      <name val="宋体"/>
      <charset val="134"/>
    </font>
    <font>
      <b/>
      <sz val="11"/>
      <color indexed="52"/>
      <name val="宋体"/>
      <charset val="134"/>
    </font>
    <font>
      <u/>
      <sz val="10"/>
      <color indexed="12"/>
      <name val="Times"/>
      <charset val="134"/>
    </font>
    <font>
      <u/>
      <sz val="11"/>
      <color indexed="52"/>
      <name val="宋体"/>
      <charset val="134"/>
    </font>
    <font>
      <b/>
      <sz val="10"/>
      <name val="Arial"/>
      <charset val="134"/>
    </font>
    <font>
      <u/>
      <sz val="12"/>
      <color indexed="36"/>
      <name val="宋体"/>
      <charset val="134"/>
    </font>
    <font>
      <sz val="11"/>
      <color indexed="10"/>
      <name val="宋体"/>
      <charset val="134"/>
    </font>
    <font>
      <sz val="12"/>
      <name val="Courier"/>
      <charset val="134"/>
    </font>
    <font>
      <sz val="9"/>
      <name val="微软雅黑"/>
      <charset val="134"/>
    </font>
  </fonts>
  <fills count="7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9" tint="0.599993896298105"/>
        <bgColor indexed="64"/>
      </patternFill>
    </fill>
    <fill>
      <patternFill patternType="solid">
        <fgColor indexed="45"/>
        <bgColor indexed="64"/>
      </patternFill>
    </fill>
    <fill>
      <patternFill patternType="solid">
        <fgColor theme="6"/>
        <bgColor indexed="64"/>
      </patternFill>
    </fill>
    <fill>
      <patternFill patternType="solid">
        <fgColor indexed="52"/>
        <bgColor indexed="64"/>
      </patternFill>
    </fill>
    <fill>
      <patternFill patternType="solid">
        <fgColor indexed="54"/>
        <bgColor indexed="64"/>
      </patternFill>
    </fill>
    <fill>
      <patternFill patternType="solid">
        <fgColor indexed="10"/>
        <bgColor indexed="64"/>
      </patternFill>
    </fill>
    <fill>
      <patternFill patternType="solid">
        <fgColor theme="9" tint="0.799981688894314"/>
        <bgColor indexed="64"/>
      </patternFill>
    </fill>
    <fill>
      <patternFill patternType="solid">
        <fgColor indexed="55"/>
        <bgColor indexed="64"/>
      </patternFill>
    </fill>
    <fill>
      <patternFill patternType="solid">
        <fgColor theme="7"/>
        <bgColor indexed="64"/>
      </patternFill>
    </fill>
    <fill>
      <patternFill patternType="solid">
        <fgColor theme="6" tint="0.399975585192419"/>
        <bgColor indexed="64"/>
      </patternFill>
    </fill>
    <fill>
      <patternFill patternType="solid">
        <fgColor indexed="49"/>
        <bgColor indexed="64"/>
      </patternFill>
    </fill>
    <fill>
      <patternFill patternType="solid">
        <fgColor theme="7" tint="0.799981688894314"/>
        <bgColor indexed="64"/>
      </patternFill>
    </fill>
    <fill>
      <patternFill patternType="solid">
        <fgColor rgb="FFFFFFCC"/>
        <bgColor indexed="64"/>
      </patternFill>
    </fill>
    <fill>
      <patternFill patternType="solid">
        <fgColor indexed="26"/>
        <bgColor indexed="64"/>
      </patternFill>
    </fill>
    <fill>
      <patternFill patternType="solid">
        <fgColor theme="6" tint="0.599993896298105"/>
        <bgColor indexed="64"/>
      </patternFill>
    </fill>
    <fill>
      <patternFill patternType="solid">
        <fgColor indexed="27"/>
        <bgColor indexed="64"/>
      </patternFill>
    </fill>
    <fill>
      <patternFill patternType="solid">
        <fgColor theme="8" tint="0.799981688894314"/>
        <bgColor indexed="64"/>
      </patternFill>
    </fill>
    <fill>
      <patternFill patternType="solid">
        <fgColor indexed="44"/>
        <bgColor indexed="64"/>
      </patternFill>
    </fill>
    <fill>
      <patternFill patternType="solid">
        <fgColor theme="6" tint="0.799981688894314"/>
        <bgColor indexed="64"/>
      </patternFill>
    </fill>
    <fill>
      <patternFill patternType="solid">
        <fgColor rgb="FFFFCC99"/>
        <bgColor indexed="64"/>
      </patternFill>
    </fill>
    <fill>
      <patternFill patternType="solid">
        <fgColor indexed="42"/>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9"/>
        <bgColor indexed="64"/>
      </patternFill>
    </fill>
    <fill>
      <patternFill patternType="solid">
        <fgColor rgb="FFFFC7CE"/>
        <bgColor indexed="64"/>
      </patternFill>
    </fill>
    <fill>
      <patternFill patternType="solid">
        <fgColor indexed="22"/>
        <bgColor indexed="64"/>
      </patternFill>
    </fill>
    <fill>
      <patternFill patternType="solid">
        <fgColor theme="5" tint="0.399975585192419"/>
        <bgColor indexed="64"/>
      </patternFill>
    </fill>
    <fill>
      <patternFill patternType="solid">
        <fgColor indexed="48"/>
        <bgColor indexed="64"/>
      </patternFill>
    </fill>
    <fill>
      <patternFill patternType="solid">
        <fgColor theme="7" tint="0.599993896298105"/>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indexed="51"/>
        <bgColor indexed="64"/>
      </patternFill>
    </fill>
    <fill>
      <patternFill patternType="solid">
        <fgColor rgb="FFC6EFCE"/>
        <bgColor indexed="64"/>
      </patternFill>
    </fill>
    <fill>
      <patternFill patternType="solid">
        <fgColor indexed="47"/>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indexed="15"/>
        <bgColor indexed="64"/>
      </patternFill>
    </fill>
    <fill>
      <patternFill patternType="solid">
        <fgColor theme="8" tint="0.599993896298105"/>
        <bgColor indexed="64"/>
      </patternFill>
    </fill>
    <fill>
      <patternFill patternType="solid">
        <fgColor indexed="12"/>
        <bgColor indexed="64"/>
      </patternFill>
    </fill>
    <fill>
      <patternFill patternType="solid">
        <fgColor theme="8" tint="0.399975585192419"/>
        <bgColor indexed="64"/>
      </patternFill>
    </fill>
    <fill>
      <patternFill patternType="solid">
        <fgColor indexed="31"/>
        <bgColor indexed="64"/>
      </patternFill>
    </fill>
    <fill>
      <patternFill patternType="solid">
        <fgColor theme="9" tint="0.399975585192419"/>
        <bgColor indexed="64"/>
      </patternFill>
    </fill>
    <fill>
      <patternFill patternType="solid">
        <fgColor indexed="43"/>
        <bgColor indexed="64"/>
      </patternFill>
    </fill>
    <fill>
      <patternFill patternType="solid">
        <fgColor indexed="14"/>
        <bgColor indexed="64"/>
      </patternFill>
    </fill>
    <fill>
      <patternFill patternType="solid">
        <fgColor indexed="46"/>
        <bgColor indexed="64"/>
      </patternFill>
    </fill>
    <fill>
      <patternFill patternType="solid">
        <fgColor indexed="11"/>
        <bgColor indexed="64"/>
      </patternFill>
    </fill>
    <fill>
      <patternFill patternType="mediumGray">
        <fgColor indexed="22"/>
      </patternFill>
    </fill>
    <fill>
      <patternFill patternType="solid">
        <fgColor indexed="36"/>
        <bgColor indexed="64"/>
      </patternFill>
    </fill>
    <fill>
      <patternFill patternType="solid">
        <fgColor indexed="25"/>
        <bgColor indexed="64"/>
      </patternFill>
    </fill>
    <fill>
      <patternFill patternType="solid">
        <fgColor indexed="30"/>
        <bgColor indexed="64"/>
      </patternFill>
    </fill>
    <fill>
      <patternFill patternType="gray0625"/>
    </fill>
    <fill>
      <patternFill patternType="lightUp">
        <fgColor indexed="9"/>
        <bgColor indexed="29"/>
      </patternFill>
    </fill>
    <fill>
      <patternFill patternType="solid">
        <fgColor indexed="57"/>
        <bgColor indexed="64"/>
      </patternFill>
    </fill>
    <fill>
      <patternFill patternType="solid">
        <fgColor indexed="53"/>
        <bgColor indexed="64"/>
      </patternFill>
    </fill>
    <fill>
      <patternFill patternType="lightUp">
        <fgColor indexed="9"/>
        <bgColor indexed="55"/>
      </patternFill>
    </fill>
    <fill>
      <patternFill patternType="lightUp">
        <fgColor indexed="9"/>
        <bgColor indexed="22"/>
      </patternFill>
    </fill>
    <fill>
      <patternFill patternType="solid">
        <fgColor indexed="62"/>
        <bgColor indexed="64"/>
      </patternFill>
    </fill>
    <fill>
      <patternFill patternType="solid">
        <fgColor indexed="40"/>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indexed="8"/>
      </left>
      <right/>
      <top/>
      <bottom style="thin">
        <color indexed="8"/>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bottom style="thin">
        <color indexed="8"/>
      </bottom>
      <diagonal/>
    </border>
    <border>
      <left style="thin">
        <color auto="1"/>
      </left>
      <right/>
      <top style="thin">
        <color auto="1"/>
      </top>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right/>
      <top/>
      <bottom style="thick">
        <color indexed="6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medium">
        <color indexed="9"/>
      </top>
      <bottom style="medium">
        <color indexed="9"/>
      </bottom>
      <diagonal/>
    </border>
    <border>
      <left/>
      <right/>
      <top/>
      <bottom style="medium">
        <color auto="1"/>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thick">
        <color indexed="11"/>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thin">
        <color auto="1"/>
      </left>
      <right style="thin">
        <color auto="1"/>
      </right>
      <top/>
      <bottom/>
      <diagonal/>
    </border>
    <border>
      <left/>
      <right/>
      <top style="thin">
        <color indexed="11"/>
      </top>
      <bottom style="double">
        <color indexed="11"/>
      </bottom>
      <diagonal/>
    </border>
    <border>
      <left style="double">
        <color indexed="63"/>
      </left>
      <right style="double">
        <color indexed="63"/>
      </right>
      <top style="double">
        <color indexed="63"/>
      </top>
      <bottom style="double">
        <color indexed="63"/>
      </bottom>
      <diagonal/>
    </border>
    <border>
      <left/>
      <right/>
      <top/>
      <bottom style="thick">
        <color indexed="43"/>
      </bottom>
      <diagonal/>
    </border>
    <border>
      <left/>
      <right/>
      <top/>
      <bottom style="double">
        <color indexed="52"/>
      </bottom>
      <diagonal/>
    </border>
    <border>
      <left/>
      <right/>
      <top/>
      <bottom style="medium">
        <color indexed="43"/>
      </bottom>
      <diagonal/>
    </border>
  </borders>
  <cellStyleXfs count="1335">
    <xf numFmtId="0" fontId="0" fillId="0" borderId="0">
      <alignment vertical="center"/>
    </xf>
    <xf numFmtId="42" fontId="1" fillId="0" borderId="0" applyFont="0" applyFill="0" applyBorder="0" applyAlignment="0" applyProtection="0">
      <alignment vertical="center"/>
    </xf>
    <xf numFmtId="0" fontId="63" fillId="10" borderId="0" applyNumberFormat="0" applyBorder="0" applyAlignment="0" applyProtection="0">
      <alignment vertical="center"/>
    </xf>
    <xf numFmtId="0" fontId="79" fillId="24" borderId="19" applyNumberFormat="0" applyAlignment="0" applyProtection="0">
      <alignment vertical="center"/>
    </xf>
    <xf numFmtId="0" fontId="75" fillId="0" borderId="18" applyNumberFormat="0" applyFill="0" applyAlignment="0" applyProtection="0">
      <alignment vertical="center"/>
    </xf>
    <xf numFmtId="0" fontId="70" fillId="15" borderId="0" applyNumberFormat="0" applyBorder="0" applyAlignment="0" applyProtection="0">
      <alignment vertical="center"/>
    </xf>
    <xf numFmtId="44" fontId="1" fillId="0" borderId="0" applyFont="0" applyFill="0" applyBorder="0" applyAlignment="0" applyProtection="0">
      <alignment vertical="center"/>
    </xf>
    <xf numFmtId="0" fontId="72" fillId="0" borderId="15" applyNumberFormat="0" applyFill="0" applyProtection="0">
      <alignment horizontal="center" vertical="center"/>
    </xf>
    <xf numFmtId="0" fontId="68" fillId="0" borderId="0">
      <alignment vertical="center"/>
    </xf>
    <xf numFmtId="0" fontId="60" fillId="23" borderId="0" applyNumberFormat="0" applyBorder="0" applyAlignment="0" applyProtection="0">
      <alignment vertical="center"/>
    </xf>
    <xf numFmtId="9" fontId="9" fillId="0" borderId="0" applyFont="0" applyFill="0" applyBorder="0" applyAlignment="0" applyProtection="0">
      <alignment vertical="center"/>
    </xf>
    <xf numFmtId="0" fontId="76" fillId="25" borderId="0" applyNumberFormat="0" applyBorder="0" applyAlignment="0" applyProtection="0">
      <alignment vertical="center"/>
    </xf>
    <xf numFmtId="0" fontId="86" fillId="0" borderId="0">
      <alignment horizontal="center" vertical="center" wrapText="1"/>
      <protection locked="0"/>
    </xf>
    <xf numFmtId="0" fontId="70" fillId="9" borderId="0" applyNumberFormat="0" applyBorder="0" applyAlignment="0" applyProtection="0">
      <alignment vertical="center"/>
    </xf>
    <xf numFmtId="0" fontId="9" fillId="0" borderId="0">
      <alignment vertical="center"/>
    </xf>
    <xf numFmtId="0" fontId="6" fillId="18" borderId="0" applyNumberFormat="0" applyBorder="0" applyAlignment="0" applyProtection="0">
      <alignment vertical="center"/>
    </xf>
    <xf numFmtId="0" fontId="68" fillId="0" borderId="0">
      <alignment vertical="center"/>
    </xf>
    <xf numFmtId="0" fontId="9" fillId="0" borderId="0">
      <alignment vertical="center"/>
    </xf>
    <xf numFmtId="0" fontId="6" fillId="31" borderId="0" applyNumberFormat="0" applyBorder="0" applyAlignment="0" applyProtection="0">
      <alignment vertical="center"/>
    </xf>
    <xf numFmtId="41" fontId="1" fillId="0" borderId="0" applyFont="0" applyFill="0" applyBorder="0" applyAlignment="0" applyProtection="0">
      <alignment vertical="center"/>
    </xf>
    <xf numFmtId="0" fontId="0" fillId="0" borderId="0">
      <alignment vertical="center"/>
    </xf>
    <xf numFmtId="0" fontId="60" fillId="19" borderId="0" applyNumberFormat="0" applyBorder="0" applyAlignment="0" applyProtection="0">
      <alignment vertical="center"/>
    </xf>
    <xf numFmtId="0" fontId="85" fillId="30" borderId="0" applyNumberFormat="0" applyBorder="0" applyAlignment="0" applyProtection="0">
      <alignment vertical="center"/>
    </xf>
    <xf numFmtId="43" fontId="0" fillId="0" borderId="0" applyFont="0" applyFill="0" applyBorder="0" applyAlignment="0" applyProtection="0">
      <alignment vertical="center"/>
    </xf>
    <xf numFmtId="0" fontId="67" fillId="14" borderId="0" applyNumberFormat="0" applyBorder="0" applyAlignment="0" applyProtection="0">
      <alignment vertical="center"/>
    </xf>
    <xf numFmtId="0" fontId="70" fillId="8" borderId="0" applyNumberFormat="0" applyBorder="0" applyAlignment="0" applyProtection="0">
      <alignment vertical="center"/>
    </xf>
    <xf numFmtId="0" fontId="76" fillId="20" borderId="0" applyNumberFormat="0" applyBorder="0" applyAlignment="0" applyProtection="0">
      <alignment vertical="center"/>
    </xf>
    <xf numFmtId="0" fontId="74" fillId="18" borderId="1" applyNumberFormat="0" applyBorder="0" applyAlignment="0" applyProtection="0">
      <alignment vertical="center"/>
    </xf>
    <xf numFmtId="0" fontId="70" fillId="12" borderId="0" applyNumberFormat="0" applyBorder="0" applyAlignment="0" applyProtection="0">
      <alignment vertical="center"/>
    </xf>
    <xf numFmtId="178" fontId="84" fillId="0" borderId="15" applyFill="0" applyProtection="0">
      <alignment horizontal="right" vertical="center"/>
    </xf>
    <xf numFmtId="0" fontId="63" fillId="8" borderId="0" applyNumberFormat="0" applyBorder="0" applyAlignment="0" applyProtection="0">
      <alignment vertical="center"/>
    </xf>
    <xf numFmtId="0" fontId="87" fillId="0" borderId="0" applyNumberFormat="0" applyFill="0" applyBorder="0" applyAlignment="0" applyProtection="0">
      <alignment vertical="center"/>
    </xf>
    <xf numFmtId="9" fontId="9" fillId="0" borderId="0" applyFont="0" applyFill="0" applyBorder="0" applyAlignment="0" applyProtection="0">
      <alignment vertical="center"/>
    </xf>
    <xf numFmtId="0" fontId="80" fillId="6" borderId="0" applyNumberFormat="0" applyBorder="0" applyAlignment="0" applyProtection="0">
      <alignment vertical="center"/>
    </xf>
    <xf numFmtId="0" fontId="70" fillId="9" borderId="0" applyNumberFormat="0" applyBorder="0" applyAlignment="0" applyProtection="0">
      <alignment vertical="center"/>
    </xf>
    <xf numFmtId="0" fontId="63" fillId="33" borderId="0" applyNumberFormat="0" applyBorder="0" applyAlignment="0" applyProtection="0">
      <alignment vertical="center"/>
    </xf>
    <xf numFmtId="0" fontId="78" fillId="0" borderId="0" applyNumberFormat="0" applyFill="0" applyBorder="0" applyAlignment="0" applyProtection="0">
      <alignment vertical="center"/>
    </xf>
    <xf numFmtId="0" fontId="1" fillId="17" borderId="17" applyNumberFormat="0" applyFont="0" applyAlignment="0" applyProtection="0">
      <alignment vertical="center"/>
    </xf>
    <xf numFmtId="0" fontId="63" fillId="29" borderId="0" applyNumberFormat="0" applyBorder="0" applyAlignment="0" applyProtection="0">
      <alignment vertical="center"/>
    </xf>
    <xf numFmtId="0" fontId="64" fillId="0" borderId="0">
      <alignment vertical="center"/>
    </xf>
    <xf numFmtId="0" fontId="70" fillId="8" borderId="0" applyNumberFormat="0" applyBorder="0" applyAlignment="0" applyProtection="0">
      <alignment vertical="center"/>
    </xf>
    <xf numFmtId="0" fontId="70" fillId="22" borderId="0" applyNumberFormat="0" applyBorder="0" applyAlignment="0" applyProtection="0">
      <alignment vertical="center"/>
    </xf>
    <xf numFmtId="0" fontId="67" fillId="32" borderId="0" applyNumberFormat="0" applyBorder="0" applyAlignment="0" applyProtection="0">
      <alignment vertical="center"/>
    </xf>
    <xf numFmtId="0" fontId="70" fillId="12" borderId="0" applyNumberFormat="0" applyBorder="0" applyAlignment="0" applyProtection="0">
      <alignment vertical="center"/>
    </xf>
    <xf numFmtId="9" fontId="9" fillId="0" borderId="0" applyFont="0" applyFill="0" applyBorder="0" applyAlignment="0" applyProtection="0">
      <alignment vertical="center"/>
    </xf>
    <xf numFmtId="0" fontId="66"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9" fillId="0" borderId="0">
      <alignment vertical="center"/>
    </xf>
    <xf numFmtId="0" fontId="9" fillId="0" borderId="0">
      <alignment vertical="center"/>
    </xf>
    <xf numFmtId="0" fontId="63" fillId="6" borderId="0" applyNumberFormat="0" applyBorder="0" applyAlignment="0" applyProtection="0">
      <alignment vertical="center"/>
    </xf>
    <xf numFmtId="0" fontId="71"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81" fillId="0" borderId="20" applyNumberFormat="0" applyFill="0" applyAlignment="0" applyProtection="0">
      <alignment vertical="center"/>
    </xf>
    <xf numFmtId="0" fontId="70" fillId="22" borderId="0" applyNumberFormat="0" applyBorder="0" applyAlignment="0" applyProtection="0">
      <alignment vertical="center"/>
    </xf>
    <xf numFmtId="9" fontId="9" fillId="0" borderId="0" applyFont="0" applyFill="0" applyBorder="0" applyAlignment="0" applyProtection="0">
      <alignment vertical="center"/>
    </xf>
    <xf numFmtId="0" fontId="73" fillId="0" borderId="16" applyNumberFormat="0" applyFill="0" applyAlignment="0" applyProtection="0">
      <alignment vertical="center"/>
    </xf>
    <xf numFmtId="9" fontId="9" fillId="0" borderId="0" applyFont="0" applyFill="0" applyBorder="0" applyAlignment="0" applyProtection="0">
      <alignment vertical="center"/>
    </xf>
    <xf numFmtId="0" fontId="65" fillId="6" borderId="0" applyNumberFormat="0" applyBorder="0" applyAlignment="0" applyProtection="0">
      <alignment vertical="center"/>
    </xf>
    <xf numFmtId="0" fontId="64" fillId="0" borderId="0">
      <alignment vertical="center"/>
    </xf>
    <xf numFmtId="0" fontId="63" fillId="6" borderId="0" applyNumberFormat="0" applyBorder="0" applyAlignment="0" applyProtection="0">
      <alignment vertical="center"/>
    </xf>
    <xf numFmtId="0" fontId="82" fillId="0" borderId="16" applyNumberFormat="0" applyFill="0" applyAlignment="0" applyProtection="0">
      <alignment vertical="center"/>
    </xf>
    <xf numFmtId="0" fontId="70" fillId="8" borderId="0" applyNumberFormat="0" applyBorder="0" applyAlignment="0" applyProtection="0">
      <alignment vertical="center"/>
    </xf>
    <xf numFmtId="0" fontId="67" fillId="27" borderId="0" applyNumberFormat="0" applyBorder="0" applyAlignment="0" applyProtection="0">
      <alignment vertical="center"/>
    </xf>
    <xf numFmtId="0" fontId="70" fillId="9" borderId="0" applyNumberFormat="0" applyBorder="0" applyAlignment="0" applyProtection="0">
      <alignment vertical="center"/>
    </xf>
    <xf numFmtId="9" fontId="9" fillId="0" borderId="0" applyFont="0" applyFill="0" applyBorder="0" applyAlignment="0" applyProtection="0">
      <alignment vertical="center"/>
    </xf>
    <xf numFmtId="0" fontId="66" fillId="0" borderId="21" applyNumberFormat="0" applyFill="0" applyAlignment="0" applyProtection="0">
      <alignment vertical="center"/>
    </xf>
    <xf numFmtId="0" fontId="70" fillId="8" borderId="0" applyNumberFormat="0" applyBorder="0" applyAlignment="0" applyProtection="0">
      <alignment vertical="center"/>
    </xf>
    <xf numFmtId="0" fontId="67" fillId="28" borderId="0" applyNumberFormat="0" applyBorder="0" applyAlignment="0" applyProtection="0">
      <alignment vertical="center"/>
    </xf>
    <xf numFmtId="0" fontId="88" fillId="36" borderId="22" applyNumberFormat="0" applyAlignment="0" applyProtection="0">
      <alignment vertical="center"/>
    </xf>
    <xf numFmtId="0" fontId="89" fillId="36" borderId="19" applyNumberFormat="0" applyAlignment="0" applyProtection="0">
      <alignment vertical="center"/>
    </xf>
    <xf numFmtId="0" fontId="0" fillId="22" borderId="0" applyNumberFormat="0" applyBorder="0" applyAlignment="0" applyProtection="0">
      <alignment vertical="center"/>
    </xf>
    <xf numFmtId="0" fontId="90" fillId="37" borderId="23" applyNumberFormat="0" applyAlignment="0" applyProtection="0">
      <alignment vertical="center"/>
    </xf>
    <xf numFmtId="0" fontId="60" fillId="11" borderId="0" applyNumberFormat="0" applyBorder="0" applyAlignment="0" applyProtection="0">
      <alignment vertical="center"/>
    </xf>
    <xf numFmtId="0" fontId="67" fillId="38" borderId="0" applyNumberFormat="0" applyBorder="0" applyAlignment="0" applyProtection="0">
      <alignment vertical="center"/>
    </xf>
    <xf numFmtId="0" fontId="9" fillId="0" borderId="0">
      <alignment vertical="center"/>
    </xf>
    <xf numFmtId="0" fontId="92" fillId="0" borderId="25">
      <alignment horizontal="center" vertical="center"/>
    </xf>
    <xf numFmtId="0" fontId="93" fillId="0" borderId="26" applyNumberFormat="0" applyFill="0" applyAlignment="0" applyProtection="0">
      <alignment vertical="center"/>
    </xf>
    <xf numFmtId="0" fontId="63" fillId="33" borderId="0" applyNumberFormat="0" applyBorder="0" applyAlignment="0" applyProtection="0">
      <alignment vertical="center"/>
    </xf>
    <xf numFmtId="0" fontId="94" fillId="0" borderId="27" applyNumberFormat="0" applyFill="0" applyAlignment="0" applyProtection="0">
      <alignment vertical="center"/>
    </xf>
    <xf numFmtId="0" fontId="95" fillId="40" borderId="0" applyNumberFormat="0" applyBorder="0" applyAlignment="0" applyProtection="0">
      <alignment vertical="center"/>
    </xf>
    <xf numFmtId="0" fontId="0" fillId="25" borderId="0" applyNumberFormat="0" applyBorder="0" applyAlignment="0" applyProtection="0">
      <alignment vertical="center"/>
    </xf>
    <xf numFmtId="0" fontId="97" fillId="42" borderId="0" applyNumberFormat="0" applyBorder="0" applyAlignment="0" applyProtection="0">
      <alignment vertical="center"/>
    </xf>
    <xf numFmtId="0" fontId="60" fillId="21" borderId="0" applyNumberFormat="0" applyBorder="0" applyAlignment="0" applyProtection="0">
      <alignment vertical="center"/>
    </xf>
    <xf numFmtId="0" fontId="67" fillId="43" borderId="0" applyNumberFormat="0" applyBorder="0" applyAlignment="0" applyProtection="0">
      <alignment vertical="center"/>
    </xf>
    <xf numFmtId="0" fontId="9" fillId="0" borderId="0">
      <alignment vertical="center"/>
    </xf>
    <xf numFmtId="0" fontId="84" fillId="0" borderId="12" applyNumberFormat="0" applyFill="0" applyProtection="0">
      <alignment horizontal="right" vertical="center"/>
    </xf>
    <xf numFmtId="0" fontId="60" fillId="44" borderId="0" applyNumberFormat="0" applyBorder="0" applyAlignment="0" applyProtection="0">
      <alignment vertical="center"/>
    </xf>
    <xf numFmtId="0" fontId="6" fillId="18" borderId="0" applyNumberFormat="0" applyBorder="0" applyAlignment="0" applyProtection="0">
      <alignment vertical="center"/>
    </xf>
    <xf numFmtId="0" fontId="60" fillId="45" borderId="0" applyNumberFormat="0" applyBorder="0" applyAlignment="0" applyProtection="0">
      <alignment vertical="center"/>
    </xf>
    <xf numFmtId="0" fontId="60" fillId="46" borderId="0" applyNumberFormat="0" applyBorder="0" applyAlignment="0" applyProtection="0">
      <alignment vertical="center"/>
    </xf>
    <xf numFmtId="0" fontId="60" fillId="26" borderId="0" applyNumberFormat="0" applyBorder="0" applyAlignment="0" applyProtection="0">
      <alignment vertical="center"/>
    </xf>
    <xf numFmtId="0" fontId="6" fillId="31" borderId="0" applyNumberFormat="0" applyBorder="0" applyAlignment="0" applyProtection="0">
      <alignment vertical="center"/>
    </xf>
    <xf numFmtId="0" fontId="67" fillId="7" borderId="0" applyNumberFormat="0" applyBorder="0" applyAlignment="0" applyProtection="0">
      <alignment vertical="center"/>
    </xf>
    <xf numFmtId="0" fontId="9" fillId="0" borderId="0" applyNumberFormat="0" applyFont="0" applyFill="0" applyBorder="0" applyAlignment="0" applyProtection="0">
      <alignment horizontal="left" vertical="center"/>
    </xf>
    <xf numFmtId="0" fontId="98" fillId="25" borderId="0" applyNumberFormat="0" applyBorder="0" applyAlignment="0" applyProtection="0">
      <alignment vertical="center"/>
    </xf>
    <xf numFmtId="0" fontId="6" fillId="31" borderId="0" applyNumberFormat="0" applyBorder="0" applyAlignment="0" applyProtection="0">
      <alignment vertical="center"/>
    </xf>
    <xf numFmtId="0" fontId="67" fillId="13" borderId="0" applyNumberFormat="0" applyBorder="0" applyAlignment="0" applyProtection="0">
      <alignment vertical="center"/>
    </xf>
    <xf numFmtId="0" fontId="60" fillId="16" borderId="0" applyNumberFormat="0" applyBorder="0" applyAlignment="0" applyProtection="0">
      <alignment vertical="center"/>
    </xf>
    <xf numFmtId="0" fontId="60" fillId="34" borderId="0" applyNumberFormat="0" applyBorder="0" applyAlignment="0" applyProtection="0">
      <alignment vertical="center"/>
    </xf>
    <xf numFmtId="0" fontId="67" fillId="47" borderId="0" applyNumberFormat="0" applyBorder="0" applyAlignment="0" applyProtection="0">
      <alignment vertical="center"/>
    </xf>
    <xf numFmtId="0" fontId="63" fillId="31" borderId="0" applyNumberFormat="0" applyBorder="0" applyAlignment="0" applyProtection="0">
      <alignment vertical="center"/>
    </xf>
    <xf numFmtId="0" fontId="60" fillId="49" borderId="0" applyNumberFormat="0" applyBorder="0" applyAlignment="0" applyProtection="0">
      <alignment vertical="center"/>
    </xf>
    <xf numFmtId="0" fontId="81" fillId="0" borderId="20" applyNumberFormat="0" applyFill="0" applyAlignment="0" applyProtection="0">
      <alignment vertical="center"/>
    </xf>
    <xf numFmtId="0" fontId="70" fillId="8" borderId="0" applyNumberFormat="0" applyBorder="0" applyAlignment="0" applyProtection="0">
      <alignment vertical="center"/>
    </xf>
    <xf numFmtId="0" fontId="67" fillId="51" borderId="0" applyNumberFormat="0" applyBorder="0" applyAlignment="0" applyProtection="0">
      <alignment vertical="center"/>
    </xf>
    <xf numFmtId="0" fontId="67" fillId="35" borderId="0" applyNumberFormat="0" applyBorder="0" applyAlignment="0" applyProtection="0">
      <alignment vertical="center"/>
    </xf>
    <xf numFmtId="0" fontId="101" fillId="0" borderId="0">
      <alignment vertical="center"/>
    </xf>
    <xf numFmtId="0" fontId="60" fillId="5" borderId="0" applyNumberFormat="0" applyBorder="0" applyAlignment="0" applyProtection="0">
      <alignment vertical="center"/>
    </xf>
    <xf numFmtId="0" fontId="81" fillId="0" borderId="20" applyNumberFormat="0" applyFill="0" applyAlignment="0" applyProtection="0">
      <alignment vertical="center"/>
    </xf>
    <xf numFmtId="0" fontId="70" fillId="8" borderId="0" applyNumberFormat="0" applyBorder="0" applyAlignment="0" applyProtection="0">
      <alignment vertical="center"/>
    </xf>
    <xf numFmtId="0" fontId="67" fillId="53" borderId="0" applyNumberFormat="0" applyBorder="0" applyAlignment="0" applyProtection="0">
      <alignment vertical="center"/>
    </xf>
    <xf numFmtId="0" fontId="9" fillId="0" borderId="0">
      <alignment vertical="center"/>
    </xf>
    <xf numFmtId="0" fontId="6" fillId="18" borderId="0" applyNumberFormat="0" applyBorder="0" applyAlignment="0" applyProtection="0">
      <alignment vertical="center"/>
    </xf>
    <xf numFmtId="0" fontId="68" fillId="0" borderId="0">
      <alignment vertical="center"/>
    </xf>
    <xf numFmtId="0" fontId="64" fillId="0" borderId="0">
      <alignment vertical="center"/>
    </xf>
    <xf numFmtId="0" fontId="101" fillId="0" borderId="0">
      <alignment vertical="center"/>
    </xf>
    <xf numFmtId="0" fontId="101" fillId="0" borderId="0">
      <alignment vertical="center"/>
    </xf>
    <xf numFmtId="0" fontId="64" fillId="0" borderId="0">
      <alignment vertical="center"/>
    </xf>
    <xf numFmtId="0" fontId="6" fillId="18" borderId="0" applyNumberFormat="0" applyBorder="0" applyAlignment="0" applyProtection="0">
      <alignment vertical="center"/>
    </xf>
    <xf numFmtId="9" fontId="9" fillId="0" borderId="0" applyFont="0" applyFill="0" applyBorder="0" applyAlignment="0" applyProtection="0">
      <alignment vertical="center"/>
    </xf>
    <xf numFmtId="0" fontId="68" fillId="0" borderId="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68" fillId="0" borderId="0">
      <alignment vertical="center"/>
    </xf>
    <xf numFmtId="9" fontId="9" fillId="0" borderId="0" applyFont="0" applyFill="0" applyBorder="0" applyAlignment="0" applyProtection="0">
      <alignment vertical="center"/>
    </xf>
    <xf numFmtId="0" fontId="68" fillId="0" borderId="0">
      <alignment vertical="center"/>
    </xf>
    <xf numFmtId="49" fontId="9" fillId="0" borderId="0" applyFont="0" applyFill="0" applyBorder="0" applyAlignment="0" applyProtection="0">
      <alignment vertical="center"/>
    </xf>
    <xf numFmtId="0" fontId="0" fillId="0" borderId="0">
      <alignment vertical="center"/>
    </xf>
    <xf numFmtId="0" fontId="64" fillId="0" borderId="0">
      <alignment vertical="center"/>
    </xf>
    <xf numFmtId="0" fontId="9" fillId="0" borderId="0">
      <alignment vertical="center"/>
    </xf>
    <xf numFmtId="0" fontId="6" fillId="18" borderId="0" applyNumberFormat="0" applyBorder="0" applyAlignment="0" applyProtection="0">
      <alignment vertical="center"/>
    </xf>
    <xf numFmtId="0" fontId="68" fillId="0" borderId="0">
      <alignment vertical="center"/>
    </xf>
    <xf numFmtId="9" fontId="9" fillId="0" borderId="0" applyFont="0" applyFill="0" applyBorder="0" applyAlignment="0" applyProtection="0">
      <alignment vertical="center"/>
    </xf>
    <xf numFmtId="0" fontId="68" fillId="0" borderId="0">
      <alignment vertical="center"/>
    </xf>
    <xf numFmtId="0" fontId="68" fillId="0" borderId="0">
      <alignment vertical="center"/>
    </xf>
    <xf numFmtId="0" fontId="103" fillId="0" borderId="0" applyNumberFormat="0" applyFill="0" applyBorder="0" applyAlignment="0" applyProtection="0">
      <alignment vertical="top"/>
      <protection locked="0"/>
    </xf>
    <xf numFmtId="0" fontId="70" fillId="9" borderId="0" applyNumberFormat="0" applyBorder="0" applyAlignment="0" applyProtection="0">
      <alignment vertical="center"/>
    </xf>
    <xf numFmtId="49" fontId="9" fillId="0" borderId="0" applyFont="0" applyFill="0" applyBorder="0" applyAlignment="0" applyProtection="0">
      <alignment vertical="center"/>
    </xf>
    <xf numFmtId="0" fontId="70" fillId="22" borderId="0" applyNumberFormat="0" applyBorder="0" applyAlignment="0" applyProtection="0">
      <alignment vertical="center"/>
    </xf>
    <xf numFmtId="0" fontId="68" fillId="0" borderId="0">
      <alignment vertical="center"/>
    </xf>
    <xf numFmtId="0" fontId="68" fillId="0" borderId="0">
      <alignment vertical="center"/>
    </xf>
    <xf numFmtId="0" fontId="68" fillId="0" borderId="0">
      <alignment vertical="center"/>
    </xf>
    <xf numFmtId="0" fontId="68" fillId="0" borderId="0">
      <alignment vertical="center"/>
    </xf>
    <xf numFmtId="0" fontId="104" fillId="0" borderId="29" applyNumberFormat="0" applyFill="0" applyAlignment="0" applyProtection="0">
      <alignment vertical="center"/>
    </xf>
    <xf numFmtId="10" fontId="9" fillId="0" borderId="0" applyFont="0" applyFill="0" applyBorder="0" applyAlignment="0" applyProtection="0">
      <alignment vertical="center"/>
    </xf>
    <xf numFmtId="9" fontId="9" fillId="0" borderId="0" applyFont="0" applyFill="0" applyBorder="0" applyAlignment="0" applyProtection="0">
      <alignment vertical="center"/>
    </xf>
    <xf numFmtId="0" fontId="68" fillId="0" borderId="0">
      <alignment vertical="center"/>
    </xf>
    <xf numFmtId="0" fontId="103" fillId="0" borderId="0" applyNumberFormat="0" applyFill="0" applyBorder="0" applyAlignment="0" applyProtection="0">
      <alignment vertical="top"/>
      <protection locked="0"/>
    </xf>
    <xf numFmtId="0" fontId="70" fillId="9" borderId="0" applyNumberFormat="0" applyBorder="0" applyAlignment="0" applyProtection="0">
      <alignment vertical="center"/>
    </xf>
    <xf numFmtId="0" fontId="68" fillId="0" borderId="0">
      <alignment vertical="center"/>
    </xf>
    <xf numFmtId="0" fontId="68" fillId="0" borderId="0">
      <alignment vertical="center"/>
    </xf>
    <xf numFmtId="0" fontId="70" fillId="15" borderId="0" applyNumberFormat="0" applyBorder="0" applyAlignment="0" applyProtection="0">
      <alignment vertical="center"/>
    </xf>
    <xf numFmtId="0" fontId="84" fillId="0" borderId="0">
      <alignment vertical="center"/>
    </xf>
    <xf numFmtId="0" fontId="64" fillId="0" borderId="0">
      <alignment vertical="center"/>
    </xf>
    <xf numFmtId="0" fontId="0" fillId="25" borderId="0" applyNumberFormat="0" applyBorder="0" applyAlignment="0" applyProtection="0">
      <alignment vertical="center"/>
    </xf>
    <xf numFmtId="0" fontId="0" fillId="25" borderId="0" applyNumberFormat="0" applyBorder="0" applyAlignment="0" applyProtection="0">
      <alignment vertical="center"/>
    </xf>
    <xf numFmtId="0" fontId="63" fillId="55" borderId="0" applyNumberFormat="0" applyBorder="0" applyAlignment="0" applyProtection="0">
      <alignment vertical="center"/>
    </xf>
    <xf numFmtId="0" fontId="0" fillId="52" borderId="0" applyNumberFormat="0" applyBorder="0" applyAlignment="0" applyProtection="0">
      <alignment vertical="center"/>
    </xf>
    <xf numFmtId="0" fontId="6" fillId="52"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63" fillId="41" borderId="0" applyNumberFormat="0" applyBorder="0" applyAlignment="0" applyProtection="0">
      <alignment vertical="center"/>
    </xf>
    <xf numFmtId="0" fontId="0" fillId="6" borderId="0" applyNumberFormat="0" applyBorder="0" applyAlignment="0" applyProtection="0">
      <alignment vertical="center"/>
    </xf>
    <xf numFmtId="0" fontId="9" fillId="0" borderId="0">
      <alignment vertical="center"/>
    </xf>
    <xf numFmtId="0" fontId="0" fillId="18" borderId="0" applyNumberFormat="0" applyBorder="0" applyAlignment="0" applyProtection="0">
      <alignment vertical="center"/>
    </xf>
    <xf numFmtId="0" fontId="0" fillId="18" borderId="0" applyNumberFormat="0" applyBorder="0" applyAlignment="0" applyProtection="0">
      <alignment vertical="center"/>
    </xf>
    <xf numFmtId="183" fontId="9" fillId="0" borderId="0" applyFont="0" applyFill="0" applyBorder="0" applyAlignment="0" applyProtection="0">
      <alignment vertical="center"/>
    </xf>
    <xf numFmtId="0" fontId="9" fillId="0" borderId="0">
      <alignment vertical="center"/>
    </xf>
    <xf numFmtId="0" fontId="0" fillId="20" borderId="0" applyNumberFormat="0" applyBorder="0" applyAlignment="0" applyProtection="0">
      <alignment vertical="center"/>
    </xf>
    <xf numFmtId="0" fontId="9" fillId="0" borderId="0">
      <alignment vertical="center"/>
    </xf>
    <xf numFmtId="0" fontId="0" fillId="20" borderId="0" applyNumberFormat="0" applyBorder="0" applyAlignment="0" applyProtection="0">
      <alignment vertical="center"/>
    </xf>
    <xf numFmtId="0" fontId="70" fillId="41" borderId="0" applyNumberFormat="0" applyBorder="0" applyAlignment="0" applyProtection="0">
      <alignment vertical="center"/>
    </xf>
    <xf numFmtId="0" fontId="9" fillId="0" borderId="0">
      <alignment vertical="center"/>
    </xf>
    <xf numFmtId="0" fontId="0" fillId="56" borderId="0" applyNumberFormat="0" applyBorder="0" applyAlignment="0" applyProtection="0">
      <alignment vertical="center"/>
    </xf>
    <xf numFmtId="0" fontId="0" fillId="2" borderId="0" applyNumberFormat="0" applyBorder="0" applyAlignment="0" applyProtection="0">
      <alignment vertical="center"/>
    </xf>
    <xf numFmtId="0" fontId="0" fillId="2" borderId="0" applyNumberFormat="0" applyBorder="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6" fillId="18" borderId="0" applyNumberFormat="0" applyBorder="0" applyAlignment="0" applyProtection="0">
      <alignment vertical="center"/>
    </xf>
    <xf numFmtId="0" fontId="0" fillId="41"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70" fillId="9" borderId="0" applyNumberFormat="0" applyBorder="0" applyAlignment="0" applyProtection="0">
      <alignment vertical="center"/>
    </xf>
    <xf numFmtId="0" fontId="102" fillId="0" borderId="1">
      <alignment horizontal="left" vertical="center"/>
    </xf>
    <xf numFmtId="0" fontId="0" fillId="22"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29" borderId="0" applyNumberFormat="0" applyBorder="0" applyAlignment="0" applyProtection="0">
      <alignment vertical="center"/>
    </xf>
    <xf numFmtId="0" fontId="0" fillId="41" borderId="0" applyNumberFormat="0" applyBorder="0" applyAlignment="0" applyProtection="0">
      <alignment vertical="center"/>
    </xf>
    <xf numFmtId="0" fontId="0" fillId="41" borderId="0" applyNumberFormat="0" applyBorder="0" applyAlignment="0" applyProtection="0">
      <alignment vertical="center"/>
    </xf>
    <xf numFmtId="0" fontId="0" fillId="57" borderId="0" applyNumberFormat="0" applyBorder="0" applyAlignment="0" applyProtection="0">
      <alignment vertical="center"/>
    </xf>
    <xf numFmtId="0" fontId="0" fillId="22" borderId="0" applyNumberFormat="0" applyBorder="0" applyAlignment="0" applyProtection="0">
      <alignment vertical="center"/>
    </xf>
    <xf numFmtId="0" fontId="6" fillId="18" borderId="0" applyNumberFormat="0" applyBorder="0" applyAlignment="0" applyProtection="0">
      <alignment vertical="center"/>
    </xf>
    <xf numFmtId="0" fontId="0" fillId="56" borderId="0" applyNumberFormat="0" applyBorder="0" applyAlignment="0" applyProtection="0">
      <alignment vertical="center"/>
    </xf>
    <xf numFmtId="0" fontId="76" fillId="25" borderId="0" applyNumberFormat="0" applyBorder="0" applyAlignment="0" applyProtection="0">
      <alignment vertical="center"/>
    </xf>
    <xf numFmtId="0" fontId="0" fillId="31" borderId="0" applyNumberFormat="0" applyBorder="0" applyAlignment="0" applyProtection="0">
      <alignment vertical="center"/>
    </xf>
    <xf numFmtId="0" fontId="63" fillId="59" borderId="0" applyNumberFormat="0" applyBorder="0" applyAlignment="0" applyProtection="0">
      <alignment vertical="center"/>
    </xf>
    <xf numFmtId="0" fontId="0" fillId="31" borderId="0" applyNumberFormat="0" applyBorder="0" applyAlignment="0" applyProtection="0">
      <alignment vertical="center"/>
    </xf>
    <xf numFmtId="0" fontId="76" fillId="25" borderId="0" applyNumberFormat="0" applyBorder="0" applyAlignment="0" applyProtection="0">
      <alignment vertical="center"/>
    </xf>
    <xf numFmtId="0" fontId="0" fillId="22" borderId="0" applyNumberFormat="0" applyBorder="0" applyAlignment="0" applyProtection="0">
      <alignment vertical="center"/>
    </xf>
    <xf numFmtId="0" fontId="104" fillId="0" borderId="29" applyNumberFormat="0" applyFill="0" applyAlignment="0" applyProtection="0">
      <alignment vertical="center"/>
    </xf>
    <xf numFmtId="0" fontId="105" fillId="54" borderId="0" applyNumberFormat="0" applyBorder="0" applyAlignment="0" applyProtection="0">
      <alignment vertical="center"/>
    </xf>
    <xf numFmtId="9" fontId="9" fillId="0" borderId="0" applyFont="0" applyFill="0" applyBorder="0" applyAlignment="0" applyProtection="0">
      <alignment vertical="center"/>
    </xf>
    <xf numFmtId="0" fontId="76" fillId="25" borderId="0" applyNumberFormat="0" applyBorder="0" applyAlignment="0" applyProtection="0">
      <alignment vertical="center"/>
    </xf>
    <xf numFmtId="0" fontId="0" fillId="20" borderId="0" applyNumberFormat="0" applyBorder="0" applyAlignment="0" applyProtection="0">
      <alignment vertical="center"/>
    </xf>
    <xf numFmtId="0" fontId="105" fillId="54" borderId="0" applyNumberFormat="0" applyBorder="0" applyAlignment="0" applyProtection="0">
      <alignment vertical="center"/>
    </xf>
    <xf numFmtId="9" fontId="9" fillId="0" borderId="0" applyFont="0" applyFill="0" applyBorder="0" applyAlignment="0" applyProtection="0">
      <alignment vertical="center"/>
    </xf>
    <xf numFmtId="0" fontId="70" fillId="60" borderId="0" applyNumberFormat="0" applyBorder="0" applyAlignment="0" applyProtection="0">
      <alignment vertical="center"/>
    </xf>
    <xf numFmtId="0" fontId="0" fillId="20" borderId="0" applyNumberFormat="0" applyBorder="0" applyAlignment="0" applyProtection="0">
      <alignment vertical="center"/>
    </xf>
    <xf numFmtId="0" fontId="76" fillId="25" borderId="0" applyNumberFormat="0" applyBorder="0" applyAlignment="0" applyProtection="0">
      <alignment vertical="center"/>
    </xf>
    <xf numFmtId="0" fontId="0" fillId="39" borderId="0" applyNumberFormat="0" applyBorder="0" applyAlignment="0" applyProtection="0">
      <alignment vertical="center"/>
    </xf>
    <xf numFmtId="0" fontId="108" fillId="31" borderId="31" applyNumberFormat="0" applyAlignment="0" applyProtection="0">
      <alignment vertical="center"/>
    </xf>
    <xf numFmtId="0" fontId="70" fillId="8" borderId="0" applyNumberFormat="0" applyBorder="0" applyAlignment="0" applyProtection="0">
      <alignment vertical="center"/>
    </xf>
    <xf numFmtId="0" fontId="63" fillId="54" borderId="0" applyNumberFormat="0" applyBorder="0" applyAlignment="0" applyProtection="0">
      <alignment vertical="center"/>
    </xf>
    <xf numFmtId="0" fontId="63" fillId="54" borderId="0" applyNumberFormat="0" applyBorder="0" applyAlignment="0" applyProtection="0">
      <alignment vertical="center"/>
    </xf>
    <xf numFmtId="0" fontId="76" fillId="25" borderId="0" applyNumberFormat="0" applyBorder="0" applyAlignment="0" applyProtection="0">
      <alignment vertical="center"/>
    </xf>
    <xf numFmtId="0" fontId="62" fillId="0" borderId="32" applyNumberFormat="0" applyFill="0" applyAlignment="0" applyProtection="0">
      <alignment vertical="center"/>
    </xf>
    <xf numFmtId="0" fontId="63" fillId="54" borderId="0" applyNumberFormat="0" applyBorder="0" applyAlignment="0" applyProtection="0">
      <alignment vertical="center"/>
    </xf>
    <xf numFmtId="9" fontId="9" fillId="0" borderId="0" applyFont="0" applyFill="0" applyBorder="0" applyAlignment="0" applyProtection="0">
      <alignment vertical="center"/>
    </xf>
    <xf numFmtId="0" fontId="63" fillId="54" borderId="0" applyNumberFormat="0" applyBorder="0" applyAlignment="0" applyProtection="0">
      <alignment vertical="center"/>
    </xf>
    <xf numFmtId="0" fontId="63" fillId="61" borderId="0" applyNumberFormat="0" applyBorder="0" applyAlignment="0" applyProtection="0">
      <alignment vertical="center"/>
    </xf>
    <xf numFmtId="0" fontId="63" fillId="61" borderId="0" applyNumberFormat="0" applyBorder="0" applyAlignment="0" applyProtection="0">
      <alignment vertical="center"/>
    </xf>
    <xf numFmtId="0" fontId="108" fillId="31" borderId="31" applyNumberFormat="0" applyAlignment="0" applyProtection="0">
      <alignment vertical="center"/>
    </xf>
    <xf numFmtId="0" fontId="9" fillId="0" borderId="0">
      <alignment vertical="center"/>
    </xf>
    <xf numFmtId="0" fontId="70" fillId="8" borderId="0" applyNumberFormat="0" applyBorder="0" applyAlignment="0" applyProtection="0">
      <alignment vertical="center"/>
    </xf>
    <xf numFmtId="0" fontId="63" fillId="6" borderId="0" applyNumberFormat="0" applyBorder="0" applyAlignment="0" applyProtection="0">
      <alignment vertical="center"/>
    </xf>
    <xf numFmtId="0" fontId="70" fillId="41" borderId="0" applyNumberFormat="0" applyBorder="0" applyAlignment="0" applyProtection="0">
      <alignment vertical="center"/>
    </xf>
    <xf numFmtId="0" fontId="63" fillId="6" borderId="0" applyNumberFormat="0" applyBorder="0" applyAlignment="0" applyProtection="0">
      <alignment vertical="center"/>
    </xf>
    <xf numFmtId="0" fontId="0" fillId="18" borderId="33" applyNumberFormat="0" applyFont="0" applyAlignment="0" applyProtection="0">
      <alignment vertical="center"/>
    </xf>
    <xf numFmtId="0" fontId="63" fillId="29" borderId="0" applyNumberFormat="0" applyBorder="0" applyAlignment="0" applyProtection="0">
      <alignment vertical="center"/>
    </xf>
    <xf numFmtId="0" fontId="70" fillId="8" borderId="0" applyNumberFormat="0" applyBorder="0" applyAlignment="0" applyProtection="0">
      <alignment vertical="center"/>
    </xf>
    <xf numFmtId="0" fontId="63" fillId="41" borderId="0" applyNumberFormat="0" applyBorder="0" applyAlignment="0" applyProtection="0">
      <alignment vertical="center"/>
    </xf>
    <xf numFmtId="0" fontId="63" fillId="41" borderId="0" applyNumberFormat="0" applyBorder="0" applyAlignment="0" applyProtection="0">
      <alignment vertical="center"/>
    </xf>
    <xf numFmtId="0" fontId="63" fillId="41" borderId="0" applyNumberFormat="0" applyBorder="0" applyAlignment="0" applyProtection="0">
      <alignment vertical="center"/>
    </xf>
    <xf numFmtId="0" fontId="6" fillId="52" borderId="0" applyNumberFormat="0" applyBorder="0" applyAlignment="0" applyProtection="0">
      <alignment vertical="center"/>
    </xf>
    <xf numFmtId="0" fontId="63" fillId="57" borderId="0" applyNumberFormat="0" applyBorder="0" applyAlignment="0" applyProtection="0">
      <alignment vertical="center"/>
    </xf>
    <xf numFmtId="0" fontId="6" fillId="52" borderId="0" applyNumberFormat="0" applyBorder="0" applyAlignment="0" applyProtection="0">
      <alignment vertical="center"/>
    </xf>
    <xf numFmtId="0" fontId="63" fillId="57" borderId="0" applyNumberFormat="0" applyBorder="0" applyAlignment="0" applyProtection="0">
      <alignment vertical="center"/>
    </xf>
    <xf numFmtId="0" fontId="70" fillId="8" borderId="0" applyNumberFormat="0" applyBorder="0" applyAlignment="0" applyProtection="0">
      <alignment vertical="center"/>
    </xf>
    <xf numFmtId="0" fontId="63" fillId="33" borderId="0" applyNumberFormat="0" applyBorder="0" applyAlignment="0" applyProtection="0">
      <alignment vertical="center"/>
    </xf>
    <xf numFmtId="0" fontId="63" fillId="33" borderId="0" applyNumberFormat="0" applyBorder="0" applyAlignment="0" applyProtection="0">
      <alignment vertical="center"/>
    </xf>
    <xf numFmtId="0" fontId="84" fillId="0" borderId="0" applyProtection="0">
      <alignment vertical="center"/>
    </xf>
    <xf numFmtId="0" fontId="9" fillId="0" borderId="0">
      <alignment vertical="center"/>
    </xf>
    <xf numFmtId="0" fontId="63" fillId="59" borderId="0" applyNumberFormat="0" applyBorder="0" applyAlignment="0" applyProtection="0">
      <alignment vertical="center"/>
    </xf>
    <xf numFmtId="0" fontId="81" fillId="0" borderId="20" applyNumberFormat="0" applyFill="0" applyAlignment="0" applyProtection="0">
      <alignment vertical="center"/>
    </xf>
    <xf numFmtId="0" fontId="63" fillId="31" borderId="0" applyNumberFormat="0" applyBorder="0" applyAlignment="0" applyProtection="0">
      <alignment vertical="center"/>
    </xf>
    <xf numFmtId="0" fontId="63" fillId="31" borderId="0" applyNumberFormat="0" applyBorder="0" applyAlignment="0" applyProtection="0">
      <alignment vertical="center"/>
    </xf>
    <xf numFmtId="9" fontId="9" fillId="0" borderId="0" applyFont="0" applyFill="0" applyBorder="0" applyAlignment="0" applyProtection="0">
      <alignment vertical="center"/>
    </xf>
    <xf numFmtId="0" fontId="63" fillId="31" borderId="0" applyNumberFormat="0" applyBorder="0" applyAlignment="0" applyProtection="0">
      <alignment vertical="center"/>
    </xf>
    <xf numFmtId="0" fontId="63" fillId="15" borderId="0" applyNumberFormat="0" applyBorder="0" applyAlignment="0" applyProtection="0">
      <alignment vertical="center"/>
    </xf>
    <xf numFmtId="0" fontId="9" fillId="0" borderId="0" applyNumberFormat="0" applyFill="0" applyBorder="0" applyAlignment="0" applyProtection="0">
      <alignment vertical="center"/>
    </xf>
    <xf numFmtId="0" fontId="63" fillId="15" borderId="0" applyNumberFormat="0" applyBorder="0" applyAlignment="0" applyProtection="0">
      <alignment vertical="center"/>
    </xf>
    <xf numFmtId="0" fontId="63" fillId="15" borderId="0" applyNumberFormat="0" applyBorder="0" applyAlignment="0" applyProtection="0">
      <alignment vertical="center"/>
    </xf>
    <xf numFmtId="0" fontId="63" fillId="9" borderId="0" applyNumberFormat="0" applyBorder="0" applyAlignment="0" applyProtection="0">
      <alignment vertical="center"/>
    </xf>
    <xf numFmtId="0" fontId="109" fillId="0" borderId="3">
      <alignment horizontal="left" vertical="center"/>
    </xf>
    <xf numFmtId="0" fontId="63" fillId="15" borderId="0" applyNumberFormat="0" applyBorder="0" applyAlignment="0" applyProtection="0">
      <alignment vertical="center"/>
    </xf>
    <xf numFmtId="0" fontId="109" fillId="0" borderId="3">
      <alignment horizontal="left" vertical="center"/>
    </xf>
    <xf numFmtId="0" fontId="63" fillId="15" borderId="0" applyNumberFormat="0" applyBorder="0" applyAlignment="0" applyProtection="0">
      <alignment vertical="center"/>
    </xf>
    <xf numFmtId="0" fontId="63" fillId="15" borderId="0" applyNumberFormat="0" applyBorder="0" applyAlignment="0" applyProtection="0">
      <alignment vertical="center"/>
    </xf>
    <xf numFmtId="0" fontId="63" fillId="8" borderId="0" applyNumberFormat="0" applyBorder="0" applyAlignment="0" applyProtection="0">
      <alignment vertical="center"/>
    </xf>
    <xf numFmtId="0" fontId="101" fillId="0" borderId="0">
      <alignment vertical="center"/>
      <protection locked="0"/>
    </xf>
    <xf numFmtId="0" fontId="70" fillId="9" borderId="0" applyNumberFormat="0" applyBorder="0" applyAlignment="0" applyProtection="0">
      <alignment vertical="center"/>
    </xf>
    <xf numFmtId="0" fontId="63" fillId="55" borderId="0" applyNumberFormat="0" applyBorder="0" applyAlignment="0" applyProtection="0">
      <alignment vertical="center"/>
    </xf>
    <xf numFmtId="0" fontId="6" fillId="52" borderId="0" applyNumberFormat="0" applyBorder="0" applyAlignment="0" applyProtection="0">
      <alignment vertical="center"/>
    </xf>
    <xf numFmtId="0" fontId="6" fillId="20" borderId="0" applyNumberFormat="0" applyBorder="0" applyAlignment="0" applyProtection="0">
      <alignment vertical="center"/>
    </xf>
    <xf numFmtId="0" fontId="6" fillId="52" borderId="0" applyNumberFormat="0" applyBorder="0" applyAlignment="0" applyProtection="0">
      <alignment vertical="center"/>
    </xf>
    <xf numFmtId="0" fontId="6" fillId="52" borderId="0" applyNumberFormat="0" applyBorder="0" applyAlignment="0" applyProtection="0">
      <alignment vertical="center"/>
    </xf>
    <xf numFmtId="0" fontId="61" fillId="0" borderId="0" applyNumberFormat="0" applyFill="0" applyBorder="0" applyAlignment="0" applyProtection="0">
      <alignment vertical="center"/>
    </xf>
    <xf numFmtId="0" fontId="70" fillId="8" borderId="0" applyNumberFormat="0" applyBorder="0" applyAlignment="0" applyProtection="0">
      <alignment vertical="center"/>
    </xf>
    <xf numFmtId="0" fontId="6" fillId="52" borderId="0" applyNumberFormat="0" applyBorder="0" applyAlignment="0" applyProtection="0">
      <alignment vertical="center"/>
    </xf>
    <xf numFmtId="0" fontId="6" fillId="52" borderId="0" applyNumberFormat="0" applyBorder="0" applyAlignment="0" applyProtection="0">
      <alignment vertical="center"/>
    </xf>
    <xf numFmtId="0" fontId="6" fillId="52" borderId="0" applyNumberFormat="0" applyBorder="0" applyAlignment="0" applyProtection="0">
      <alignment vertical="center"/>
    </xf>
    <xf numFmtId="0" fontId="92" fillId="0" borderId="25">
      <alignment horizontal="center" vertical="center"/>
    </xf>
    <xf numFmtId="0" fontId="6" fillId="52" borderId="0" applyNumberFormat="0" applyBorder="0" applyAlignment="0" applyProtection="0">
      <alignment vertical="center"/>
    </xf>
    <xf numFmtId="0" fontId="70" fillId="22" borderId="0" applyNumberFormat="0" applyBorder="0" applyAlignment="0" applyProtection="0">
      <alignment vertical="center"/>
    </xf>
    <xf numFmtId="0" fontId="81" fillId="0" borderId="20" applyNumberFormat="0" applyFill="0" applyAlignment="0" applyProtection="0">
      <alignment vertical="center"/>
    </xf>
    <xf numFmtId="0" fontId="70" fillId="22" borderId="0" applyNumberFormat="0" applyBorder="0" applyAlignment="0" applyProtection="0">
      <alignment vertical="center"/>
    </xf>
    <xf numFmtId="0" fontId="81" fillId="0" borderId="20" applyNumberFormat="0" applyFill="0" applyAlignment="0" applyProtection="0">
      <alignment vertical="center"/>
    </xf>
    <xf numFmtId="0" fontId="70" fillId="22" borderId="0" applyNumberFormat="0" applyBorder="0" applyAlignment="0" applyProtection="0">
      <alignment vertical="center"/>
    </xf>
    <xf numFmtId="0" fontId="70" fillId="9" borderId="0" applyNumberFormat="0" applyBorder="0" applyAlignment="0" applyProtection="0">
      <alignment vertical="center"/>
    </xf>
    <xf numFmtId="15" fontId="112" fillId="0" borderId="0">
      <alignment vertical="center"/>
    </xf>
    <xf numFmtId="0" fontId="70" fillId="9" borderId="0" applyNumberFormat="0" applyBorder="0" applyAlignment="0" applyProtection="0">
      <alignment vertical="center"/>
    </xf>
    <xf numFmtId="183" fontId="9" fillId="0" borderId="0" applyFont="0" applyFill="0" applyBorder="0" applyAlignment="0" applyProtection="0">
      <alignment vertical="center"/>
    </xf>
    <xf numFmtId="0" fontId="70" fillId="9" borderId="0" applyNumberFormat="0" applyBorder="0" applyAlignment="0" applyProtection="0">
      <alignment vertical="center"/>
    </xf>
    <xf numFmtId="0" fontId="70" fillId="9" borderId="0" applyNumberFormat="0" applyBorder="0" applyAlignment="0" applyProtection="0">
      <alignment vertical="center"/>
    </xf>
    <xf numFmtId="0" fontId="70" fillId="9" borderId="0" applyNumberFormat="0" applyBorder="0" applyAlignment="0" applyProtection="0">
      <alignment vertical="center"/>
    </xf>
    <xf numFmtId="0" fontId="110" fillId="62" borderId="35">
      <alignment vertical="center"/>
      <protection locked="0"/>
    </xf>
    <xf numFmtId="0" fontId="9" fillId="0" borderId="0">
      <alignment vertical="center"/>
    </xf>
    <xf numFmtId="0" fontId="70" fillId="9" borderId="0" applyNumberFormat="0" applyBorder="0" applyAlignment="0" applyProtection="0">
      <alignment vertical="center"/>
    </xf>
    <xf numFmtId="0" fontId="9" fillId="0" borderId="0">
      <alignment vertical="center"/>
    </xf>
    <xf numFmtId="0" fontId="70" fillId="9" borderId="0" applyNumberFormat="0" applyBorder="0" applyAlignment="0" applyProtection="0">
      <alignment vertical="center"/>
    </xf>
    <xf numFmtId="0" fontId="9" fillId="0" borderId="0">
      <alignment vertical="center"/>
    </xf>
    <xf numFmtId="0" fontId="65" fillId="56" borderId="0" applyNumberFormat="0" applyBorder="0" applyAlignment="0" applyProtection="0">
      <alignment vertical="center"/>
    </xf>
    <xf numFmtId="0" fontId="70" fillId="9" borderId="0" applyNumberFormat="0" applyBorder="0" applyAlignment="0" applyProtection="0">
      <alignment vertical="center"/>
    </xf>
    <xf numFmtId="0" fontId="65" fillId="56" borderId="0" applyNumberFormat="0" applyBorder="0" applyAlignment="0" applyProtection="0">
      <alignment vertical="center"/>
    </xf>
    <xf numFmtId="0" fontId="70" fillId="9" borderId="0" applyNumberFormat="0" applyBorder="0" applyAlignment="0" applyProtection="0">
      <alignment vertical="center"/>
    </xf>
    <xf numFmtId="0" fontId="63" fillId="9" borderId="0" applyNumberFormat="0" applyBorder="0" applyAlignment="0" applyProtection="0">
      <alignment vertical="center"/>
    </xf>
    <xf numFmtId="0" fontId="109" fillId="0" borderId="34" applyNumberFormat="0" applyAlignment="0" applyProtection="0">
      <alignment horizontal="left" vertical="center"/>
    </xf>
    <xf numFmtId="0" fontId="70" fillId="60" borderId="0" applyNumberFormat="0" applyBorder="0" applyAlignment="0" applyProtection="0">
      <alignment vertical="center"/>
    </xf>
    <xf numFmtId="0" fontId="96" fillId="41" borderId="28" applyNumberFormat="0" applyAlignment="0" applyProtection="0">
      <alignment vertical="center"/>
    </xf>
    <xf numFmtId="0" fontId="6" fillId="31" borderId="0" applyNumberFormat="0" applyBorder="0" applyAlignment="0" applyProtection="0">
      <alignment vertical="center"/>
    </xf>
    <xf numFmtId="0" fontId="70" fillId="12" borderId="0" applyNumberFormat="0" applyBorder="0" applyAlignment="0" applyProtection="0">
      <alignment vertical="center"/>
    </xf>
    <xf numFmtId="0" fontId="6" fillId="5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60" borderId="0" applyNumberFormat="0" applyBorder="0" applyAlignment="0" applyProtection="0">
      <alignment vertical="center"/>
    </xf>
    <xf numFmtId="0" fontId="110" fillId="62" borderId="35">
      <alignment vertical="center"/>
      <protection locked="0"/>
    </xf>
    <xf numFmtId="0" fontId="70" fillId="60" borderId="0" applyNumberFormat="0" applyBorder="0" applyAlignment="0" applyProtection="0">
      <alignment vertical="center"/>
    </xf>
    <xf numFmtId="0" fontId="70" fillId="60" borderId="0" applyNumberFormat="0" applyBorder="0" applyAlignment="0" applyProtection="0">
      <alignment vertical="center"/>
    </xf>
    <xf numFmtId="0" fontId="70" fillId="60" borderId="0" applyNumberFormat="0" applyBorder="0" applyAlignment="0" applyProtection="0">
      <alignment vertical="center"/>
    </xf>
    <xf numFmtId="0" fontId="70" fillId="60" borderId="0" applyNumberFormat="0" applyBorder="0" applyAlignment="0" applyProtection="0">
      <alignment vertical="center"/>
    </xf>
    <xf numFmtId="0" fontId="70" fillId="60" borderId="0" applyNumberFormat="0" applyBorder="0" applyAlignment="0" applyProtection="0">
      <alignment vertical="center"/>
    </xf>
    <xf numFmtId="9" fontId="9" fillId="0" borderId="0" applyFont="0" applyFill="0" applyBorder="0" applyAlignment="0" applyProtection="0">
      <alignment vertical="center"/>
    </xf>
    <xf numFmtId="0" fontId="70" fillId="60" borderId="0" applyNumberFormat="0" applyBorder="0" applyAlignment="0" applyProtection="0">
      <alignment vertical="center"/>
    </xf>
    <xf numFmtId="0" fontId="113" fillId="0" borderId="0">
      <alignment vertical="center"/>
    </xf>
    <xf numFmtId="9" fontId="9" fillId="0" borderId="0" applyFont="0" applyFill="0" applyBorder="0" applyAlignment="0" applyProtection="0">
      <alignment vertical="center"/>
    </xf>
    <xf numFmtId="15" fontId="112" fillId="0" borderId="0">
      <alignment vertical="center"/>
    </xf>
    <xf numFmtId="0" fontId="9" fillId="0" borderId="0">
      <alignment vertical="center"/>
    </xf>
    <xf numFmtId="0" fontId="70" fillId="60" borderId="0" applyNumberFormat="0" applyBorder="0" applyAlignment="0" applyProtection="0">
      <alignment vertical="center"/>
    </xf>
    <xf numFmtId="0" fontId="70" fillId="60" borderId="0" applyNumberFormat="0" applyBorder="0" applyAlignment="0" applyProtection="0">
      <alignment vertical="center"/>
    </xf>
    <xf numFmtId="0" fontId="70" fillId="60" borderId="0" applyNumberFormat="0" applyBorder="0" applyAlignment="0" applyProtection="0">
      <alignment vertical="center"/>
    </xf>
    <xf numFmtId="0" fontId="70" fillId="60" borderId="0" applyNumberFormat="0" applyBorder="0" applyAlignment="0" applyProtection="0">
      <alignment vertical="center"/>
    </xf>
    <xf numFmtId="0" fontId="70" fillId="12" borderId="0" applyNumberFormat="0" applyBorder="0" applyAlignment="0" applyProtection="0">
      <alignment vertical="center"/>
    </xf>
    <xf numFmtId="0" fontId="9" fillId="0" borderId="0" applyFont="0" applyFill="0" applyBorder="0" applyAlignment="0" applyProtection="0">
      <alignment vertical="center"/>
    </xf>
    <xf numFmtId="0" fontId="70" fillId="15" borderId="0" applyNumberFormat="0" applyBorder="0" applyAlignment="0" applyProtection="0">
      <alignment vertical="center"/>
    </xf>
    <xf numFmtId="0" fontId="6" fillId="18" borderId="0" applyNumberFormat="0" applyBorder="0" applyAlignment="0" applyProtection="0">
      <alignment vertical="center"/>
    </xf>
    <xf numFmtId="0" fontId="81" fillId="0" borderId="20" applyNumberFormat="0" applyFill="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70" fillId="15" borderId="0" applyNumberFormat="0" applyBorder="0" applyAlignment="0" applyProtection="0">
      <alignment vertical="center"/>
    </xf>
    <xf numFmtId="0" fontId="6" fillId="18" borderId="0" applyNumberFormat="0" applyBorder="0" applyAlignment="0" applyProtection="0">
      <alignment vertical="center"/>
    </xf>
    <xf numFmtId="0" fontId="81" fillId="0" borderId="20" applyNumberFormat="0" applyFill="0" applyAlignment="0" applyProtection="0">
      <alignment vertical="center"/>
    </xf>
    <xf numFmtId="0" fontId="75" fillId="0" borderId="18" applyNumberFormat="0" applyFill="0" applyAlignment="0" applyProtection="0">
      <alignment vertical="center"/>
    </xf>
    <xf numFmtId="0" fontId="70" fillId="15" borderId="0" applyNumberFormat="0" applyBorder="0" applyAlignment="0" applyProtection="0">
      <alignment vertical="center"/>
    </xf>
    <xf numFmtId="0" fontId="6" fillId="18" borderId="0" applyNumberFormat="0" applyBorder="0" applyAlignment="0" applyProtection="0">
      <alignment vertical="center"/>
    </xf>
    <xf numFmtId="0" fontId="81" fillId="0" borderId="20" applyNumberFormat="0" applyFill="0" applyAlignment="0" applyProtection="0">
      <alignment vertical="center"/>
    </xf>
    <xf numFmtId="0" fontId="6" fillId="18" borderId="0" applyNumberFormat="0" applyBorder="0" applyAlignment="0" applyProtection="0">
      <alignment vertical="center"/>
    </xf>
    <xf numFmtId="196" fontId="9" fillId="0" borderId="0" applyFont="0" applyFill="0" applyBorder="0" applyAlignment="0" applyProtection="0">
      <alignment vertical="center"/>
    </xf>
    <xf numFmtId="0" fontId="70" fillId="9"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0" fillId="31" borderId="0" applyNumberFormat="0" applyBorder="0" applyAlignment="0" applyProtection="0">
      <alignment vertical="center"/>
    </xf>
    <xf numFmtId="188" fontId="9"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6" fillId="25" borderId="0" applyNumberFormat="0" applyBorder="0" applyAlignment="0" applyProtection="0">
      <alignment vertical="center"/>
    </xf>
    <xf numFmtId="0" fontId="70" fillId="9" borderId="0" applyNumberFormat="0" applyBorder="0" applyAlignment="0" applyProtection="0">
      <alignment vertical="center"/>
    </xf>
    <xf numFmtId="0" fontId="70" fillId="31" borderId="0" applyNumberFormat="0" applyBorder="0" applyAlignment="0" applyProtection="0">
      <alignment vertical="center"/>
    </xf>
    <xf numFmtId="0" fontId="76" fillId="20" borderId="0" applyNumberFormat="0" applyBorder="0" applyAlignment="0" applyProtection="0">
      <alignment vertical="center"/>
    </xf>
    <xf numFmtId="0" fontId="70" fillId="31" borderId="0" applyNumberFormat="0" applyBorder="0" applyAlignment="0" applyProtection="0">
      <alignment vertical="center"/>
    </xf>
    <xf numFmtId="0" fontId="84" fillId="0" borderId="12" applyNumberFormat="0" applyFill="0" applyProtection="0">
      <alignment horizontal="right" vertical="center"/>
    </xf>
    <xf numFmtId="0" fontId="70" fillId="31" borderId="0" applyNumberFormat="0" applyBorder="0" applyAlignment="0" applyProtection="0">
      <alignment vertical="center"/>
    </xf>
    <xf numFmtId="0" fontId="70" fillId="31" borderId="0" applyNumberFormat="0" applyBorder="0" applyAlignment="0" applyProtection="0">
      <alignment vertical="center"/>
    </xf>
    <xf numFmtId="0" fontId="70" fillId="12" borderId="0" applyNumberFormat="0" applyBorder="0" applyAlignment="0" applyProtection="0">
      <alignment vertical="center"/>
    </xf>
    <xf numFmtId="198" fontId="114" fillId="0" borderId="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193" fontId="9" fillId="0" borderId="0" applyFont="0" applyFill="0" applyBorder="0" applyAlignment="0" applyProtection="0">
      <alignment vertical="center"/>
    </xf>
    <xf numFmtId="0" fontId="9" fillId="0" borderId="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9" fontId="9" fillId="0" borderId="0" applyFont="0" applyFill="0" applyBorder="0" applyAlignment="0" applyProtection="0">
      <alignment vertical="center"/>
    </xf>
    <xf numFmtId="0" fontId="70" fillId="12" borderId="0" applyNumberFormat="0" applyBorder="0" applyAlignment="0" applyProtection="0">
      <alignment vertical="center"/>
    </xf>
    <xf numFmtId="0" fontId="70" fillId="9" borderId="0" applyNumberFormat="0" applyBorder="0" applyAlignment="0" applyProtection="0">
      <alignment vertical="center"/>
    </xf>
    <xf numFmtId="9" fontId="9" fillId="0" borderId="0" applyFont="0" applyFill="0" applyBorder="0" applyAlignment="0" applyProtection="0">
      <alignment vertical="center"/>
    </xf>
    <xf numFmtId="0" fontId="6" fillId="52" borderId="0" applyNumberFormat="0" applyBorder="0" applyAlignment="0" applyProtection="0">
      <alignment vertical="center"/>
    </xf>
    <xf numFmtId="9" fontId="9" fillId="0" borderId="0" applyFont="0" applyFill="0" applyBorder="0" applyAlignment="0" applyProtection="0">
      <alignment vertical="center"/>
    </xf>
    <xf numFmtId="0" fontId="6" fillId="52" borderId="0" applyNumberFormat="0" applyBorder="0" applyAlignment="0" applyProtection="0">
      <alignment vertical="center"/>
    </xf>
    <xf numFmtId="9" fontId="9" fillId="0" borderId="0" applyFont="0" applyFill="0" applyBorder="0" applyAlignment="0" applyProtection="0">
      <alignment vertical="center"/>
    </xf>
    <xf numFmtId="0" fontId="6" fillId="52" borderId="0" applyNumberFormat="0" applyBorder="0" applyAlignment="0" applyProtection="0">
      <alignment vertical="center"/>
    </xf>
    <xf numFmtId="0" fontId="111" fillId="63" borderId="0" applyNumberFormat="0" applyBorder="0" applyAlignment="0" applyProtection="0">
      <alignment vertical="center"/>
    </xf>
    <xf numFmtId="9" fontId="9" fillId="0" borderId="0" applyFont="0" applyFill="0" applyBorder="0" applyAlignment="0" applyProtection="0">
      <alignment vertical="center"/>
    </xf>
    <xf numFmtId="0" fontId="6" fillId="52" borderId="0" applyNumberFormat="0" applyBorder="0" applyAlignment="0" applyProtection="0">
      <alignment vertical="center"/>
    </xf>
    <xf numFmtId="9" fontId="9" fillId="0" borderId="0" applyFont="0" applyFill="0" applyBorder="0" applyAlignment="0" applyProtection="0">
      <alignment vertical="center"/>
    </xf>
    <xf numFmtId="0" fontId="6" fillId="31" borderId="0" applyNumberFormat="0" applyBorder="0" applyAlignment="0" applyProtection="0">
      <alignment vertical="center"/>
    </xf>
    <xf numFmtId="9" fontId="9" fillId="0" borderId="0" applyFont="0" applyFill="0" applyBorder="0" applyAlignment="0" applyProtection="0">
      <alignment vertical="center"/>
    </xf>
    <xf numFmtId="0" fontId="6" fillId="41" borderId="0" applyNumberFormat="0" applyBorder="0" applyAlignment="0" applyProtection="0">
      <alignment vertical="center"/>
    </xf>
    <xf numFmtId="0" fontId="6" fillId="31" borderId="0" applyNumberFormat="0" applyBorder="0" applyAlignment="0" applyProtection="0">
      <alignment vertical="center"/>
    </xf>
    <xf numFmtId="0" fontId="84" fillId="0" borderId="12" applyNumberFormat="0" applyFill="0" applyProtection="0">
      <alignment horizontal="left" vertical="center"/>
    </xf>
    <xf numFmtId="0" fontId="6" fillId="4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70" fillId="31" borderId="0" applyNumberFormat="0" applyBorder="0" applyAlignment="0" applyProtection="0">
      <alignment vertical="center"/>
    </xf>
    <xf numFmtId="0" fontId="70" fillId="31" borderId="0" applyNumberFormat="0" applyBorder="0" applyAlignment="0" applyProtection="0">
      <alignment vertical="center"/>
    </xf>
    <xf numFmtId="0" fontId="70" fillId="31" borderId="0" applyNumberFormat="0" applyBorder="0" applyAlignment="0" applyProtection="0">
      <alignment vertical="center"/>
    </xf>
    <xf numFmtId="0" fontId="9" fillId="58" borderId="0" applyNumberFormat="0" applyFont="0" applyBorder="0" applyAlignment="0" applyProtection="0">
      <alignment vertical="center"/>
    </xf>
    <xf numFmtId="0" fontId="70" fillId="8" borderId="0" applyNumberFormat="0" applyBorder="0" applyAlignment="0" applyProtection="0">
      <alignment vertical="center"/>
    </xf>
    <xf numFmtId="0" fontId="70" fillId="9" borderId="0" applyNumberFormat="0" applyBorder="0" applyAlignment="0" applyProtection="0">
      <alignment vertical="center"/>
    </xf>
    <xf numFmtId="0" fontId="114" fillId="0" borderId="0">
      <alignment vertical="center"/>
    </xf>
    <xf numFmtId="0" fontId="70" fillId="9" borderId="0" applyNumberFormat="0" applyBorder="0" applyAlignment="0" applyProtection="0">
      <alignment vertical="center"/>
    </xf>
    <xf numFmtId="0" fontId="70" fillId="9" borderId="0" applyNumberFormat="0" applyBorder="0" applyAlignment="0" applyProtection="0">
      <alignment vertical="center"/>
    </xf>
    <xf numFmtId="0" fontId="70" fillId="9" borderId="0" applyNumberFormat="0" applyBorder="0" applyAlignment="0" applyProtection="0">
      <alignment vertical="center"/>
    </xf>
    <xf numFmtId="0" fontId="92" fillId="0" borderId="25">
      <alignment horizontal="center" vertical="center"/>
    </xf>
    <xf numFmtId="0" fontId="107" fillId="0" borderId="30" applyNumberFormat="0" applyFill="0" applyAlignment="0" applyProtection="0">
      <alignment vertical="center"/>
    </xf>
    <xf numFmtId="0" fontId="9" fillId="0" borderId="0">
      <alignment vertical="center"/>
    </xf>
    <xf numFmtId="0" fontId="70" fillId="9" borderId="0" applyNumberFormat="0" applyBorder="0" applyAlignment="0" applyProtection="0">
      <alignment vertical="center"/>
    </xf>
    <xf numFmtId="9" fontId="9" fillId="0" borderId="0" applyFont="0" applyFill="0" applyBorder="0" applyAlignment="0" applyProtection="0">
      <alignment vertical="center"/>
    </xf>
    <xf numFmtId="0" fontId="81" fillId="0" borderId="20" applyNumberFormat="0" applyFill="0" applyAlignment="0" applyProtection="0">
      <alignment vertical="center"/>
    </xf>
    <xf numFmtId="0" fontId="70" fillId="9" borderId="0" applyNumberFormat="0" applyBorder="0" applyAlignment="0" applyProtection="0">
      <alignment vertical="center"/>
    </xf>
    <xf numFmtId="0" fontId="81" fillId="0" borderId="20" applyNumberFormat="0" applyFill="0" applyAlignment="0" applyProtection="0">
      <alignment vertical="center"/>
    </xf>
    <xf numFmtId="0" fontId="70" fillId="9" borderId="0" applyNumberFormat="0" applyBorder="0" applyAlignment="0" applyProtection="0">
      <alignment vertical="center"/>
    </xf>
    <xf numFmtId="0" fontId="70" fillId="15"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74" fillId="18" borderId="1" applyNumberFormat="0" applyBorder="0" applyAlignment="0" applyProtection="0">
      <alignment vertical="center"/>
    </xf>
    <xf numFmtId="0" fontId="6" fillId="20" borderId="0" applyNumberFormat="0" applyBorder="0" applyAlignment="0" applyProtection="0">
      <alignment vertical="center"/>
    </xf>
    <xf numFmtId="0" fontId="6" fillId="52" borderId="0" applyNumberFormat="0" applyBorder="0" applyAlignment="0" applyProtection="0">
      <alignment vertical="center"/>
    </xf>
    <xf numFmtId="0" fontId="104" fillId="0" borderId="29" applyNumberFormat="0" applyFill="0" applyAlignment="0" applyProtection="0">
      <alignment vertical="center"/>
    </xf>
    <xf numFmtId="0" fontId="70" fillId="22" borderId="0" applyNumberFormat="0" applyBorder="0" applyAlignment="0" applyProtection="0">
      <alignment vertical="center"/>
    </xf>
    <xf numFmtId="0" fontId="70" fillId="22" borderId="0" applyNumberFormat="0" applyBorder="0" applyAlignment="0" applyProtection="0">
      <alignment vertical="center"/>
    </xf>
    <xf numFmtId="0" fontId="106" fillId="41" borderId="24">
      <alignment horizontal="left" vertical="center"/>
      <protection locked="0" hidden="1"/>
    </xf>
    <xf numFmtId="0" fontId="70" fillId="15" borderId="0" applyNumberFormat="0" applyBorder="0" applyAlignment="0" applyProtection="0">
      <alignment vertical="center"/>
    </xf>
    <xf numFmtId="0" fontId="104" fillId="0" borderId="29" applyNumberFormat="0" applyFill="0" applyAlignment="0" applyProtection="0">
      <alignment vertical="center"/>
    </xf>
    <xf numFmtId="0" fontId="106" fillId="41" borderId="24">
      <alignment horizontal="left" vertical="center"/>
      <protection locked="0" hidden="1"/>
    </xf>
    <xf numFmtId="0" fontId="70" fillId="15" borderId="0" applyNumberFormat="0" applyBorder="0" applyAlignment="0" applyProtection="0">
      <alignment vertical="center"/>
    </xf>
    <xf numFmtId="0" fontId="62" fillId="0" borderId="32" applyNumberFormat="0" applyFill="0" applyAlignment="0" applyProtection="0">
      <alignment vertical="center"/>
    </xf>
    <xf numFmtId="200" fontId="9" fillId="0" borderId="0" applyFont="0" applyFill="0" applyBorder="0" applyAlignment="0" applyProtection="0">
      <alignment vertical="center"/>
    </xf>
    <xf numFmtId="0" fontId="70" fillId="15" borderId="0" applyNumberFormat="0" applyBorder="0" applyAlignment="0" applyProtection="0">
      <alignment vertical="center"/>
    </xf>
    <xf numFmtId="0" fontId="75" fillId="0" borderId="36" applyNumberFormat="0" applyFill="0" applyAlignment="0" applyProtection="0">
      <alignment vertical="center"/>
    </xf>
    <xf numFmtId="0" fontId="70" fillId="15" borderId="0" applyNumberFormat="0" applyBorder="0" applyAlignment="0" applyProtection="0">
      <alignment vertical="center"/>
    </xf>
    <xf numFmtId="0" fontId="75" fillId="0" borderId="36" applyNumberFormat="0" applyFill="0" applyAlignment="0" applyProtection="0">
      <alignment vertical="center"/>
    </xf>
    <xf numFmtId="0" fontId="70" fillId="15" borderId="0" applyNumberFormat="0" applyBorder="0" applyAlignment="0" applyProtection="0">
      <alignment vertical="center"/>
    </xf>
    <xf numFmtId="0" fontId="81" fillId="0" borderId="20" applyNumberFormat="0" applyFill="0" applyAlignment="0" applyProtection="0">
      <alignment vertical="center"/>
    </xf>
    <xf numFmtId="0" fontId="75" fillId="0" borderId="18" applyNumberFormat="0" applyFill="0" applyAlignment="0" applyProtection="0">
      <alignment vertical="center"/>
    </xf>
    <xf numFmtId="0" fontId="70" fillId="15" borderId="0" applyNumberFormat="0" applyBorder="0" applyAlignment="0" applyProtection="0">
      <alignment vertical="center"/>
    </xf>
    <xf numFmtId="0" fontId="81" fillId="0" borderId="20" applyNumberFormat="0" applyFill="0" applyAlignment="0" applyProtection="0">
      <alignment vertical="center"/>
    </xf>
    <xf numFmtId="9" fontId="9" fillId="0" borderId="0" applyFont="0" applyFill="0" applyBorder="0" applyAlignment="0" applyProtection="0">
      <alignment vertical="center"/>
    </xf>
    <xf numFmtId="0" fontId="75" fillId="0" borderId="18" applyNumberFormat="0" applyFill="0" applyAlignment="0" applyProtection="0">
      <alignment vertical="center"/>
    </xf>
    <xf numFmtId="0" fontId="70" fillId="15" borderId="0" applyNumberFormat="0" applyBorder="0" applyAlignment="0" applyProtection="0">
      <alignment vertical="center"/>
    </xf>
    <xf numFmtId="0" fontId="6" fillId="18" borderId="0" applyNumberFormat="0" applyBorder="0" applyAlignment="0" applyProtection="0">
      <alignment vertical="center"/>
    </xf>
    <xf numFmtId="0" fontId="6" fillId="41" borderId="0" applyNumberFormat="0" applyBorder="0" applyAlignment="0" applyProtection="0">
      <alignment vertical="center"/>
    </xf>
    <xf numFmtId="0" fontId="92" fillId="0" borderId="0" applyNumberFormat="0" applyFill="0" applyBorder="0" applyAlignment="0" applyProtection="0">
      <alignment vertical="center"/>
    </xf>
    <xf numFmtId="0" fontId="6"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81" fillId="0" borderId="20" applyNumberFormat="0" applyFill="0" applyAlignment="0" applyProtection="0">
      <alignment vertical="center"/>
    </xf>
    <xf numFmtId="0" fontId="70" fillId="8" borderId="0" applyNumberFormat="0" applyBorder="0" applyAlignment="0" applyProtection="0">
      <alignment vertical="center"/>
    </xf>
    <xf numFmtId="9" fontId="9" fillId="0" borderId="0" applyFont="0" applyFill="0" applyBorder="0" applyAlignment="0" applyProtection="0">
      <alignment vertical="center"/>
    </xf>
    <xf numFmtId="190" fontId="9" fillId="0" borderId="0" applyFont="0" applyFill="0" applyBorder="0" applyAlignment="0" applyProtection="0">
      <alignment vertical="center"/>
    </xf>
    <xf numFmtId="0" fontId="116" fillId="0" borderId="0" applyNumberFormat="0" applyFill="0" applyBorder="0" applyAlignment="0" applyProtection="0">
      <alignment vertical="center"/>
    </xf>
    <xf numFmtId="0" fontId="62" fillId="0" borderId="32" applyNumberFormat="0" applyFill="0" applyAlignment="0" applyProtection="0">
      <alignment vertical="center"/>
    </xf>
    <xf numFmtId="202" fontId="9" fillId="0" borderId="0" applyFont="0" applyFill="0" applyBorder="0" applyAlignment="0" applyProtection="0">
      <alignment vertical="center"/>
    </xf>
    <xf numFmtId="0" fontId="104" fillId="0" borderId="29" applyNumberFormat="0" applyFill="0" applyAlignment="0" applyProtection="0">
      <alignment vertical="center"/>
    </xf>
    <xf numFmtId="195" fontId="114" fillId="0" borderId="0">
      <alignment vertical="center"/>
    </xf>
    <xf numFmtId="15" fontId="112" fillId="0" borderId="0">
      <alignment vertical="center"/>
    </xf>
    <xf numFmtId="15" fontId="112" fillId="0" borderId="0">
      <alignment vertical="center"/>
    </xf>
    <xf numFmtId="179" fontId="114" fillId="0" borderId="0">
      <alignment vertical="center"/>
    </xf>
    <xf numFmtId="0" fontId="118" fillId="0" borderId="38" applyNumberFormat="0" applyFill="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74" fillId="31" borderId="0" applyNumberFormat="0" applyBorder="0" applyAlignment="0" applyProtection="0">
      <alignment vertical="center"/>
    </xf>
    <xf numFmtId="0" fontId="63" fillId="9" borderId="0" applyNumberFormat="0" applyBorder="0" applyAlignment="0" applyProtection="0">
      <alignment vertical="center"/>
    </xf>
    <xf numFmtId="0" fontId="109" fillId="0" borderId="34" applyNumberFormat="0" applyAlignment="0" applyProtection="0">
      <alignment horizontal="left" vertical="center"/>
    </xf>
    <xf numFmtId="0" fontId="109" fillId="0" borderId="3">
      <alignment horizontal="left" vertical="center"/>
    </xf>
    <xf numFmtId="0" fontId="109" fillId="0" borderId="3">
      <alignment horizontal="left" vertical="center"/>
    </xf>
    <xf numFmtId="43" fontId="0" fillId="0" borderId="0" applyFont="0" applyFill="0" applyBorder="0" applyAlignment="0" applyProtection="0">
      <alignment vertical="center"/>
    </xf>
    <xf numFmtId="0" fontId="74" fillId="18" borderId="1" applyNumberFormat="0" applyBorder="0" applyAlignment="0" applyProtection="0">
      <alignment vertical="center"/>
    </xf>
    <xf numFmtId="43" fontId="0" fillId="0" borderId="0" applyFont="0" applyFill="0" applyBorder="0" applyAlignment="0" applyProtection="0">
      <alignment vertical="center"/>
    </xf>
    <xf numFmtId="0" fontId="74" fillId="18" borderId="1" applyNumberFormat="0" applyBorder="0" applyAlignment="0" applyProtection="0">
      <alignment vertical="center"/>
    </xf>
    <xf numFmtId="0" fontId="74" fillId="18" borderId="1" applyNumberFormat="0" applyBorder="0" applyAlignment="0" applyProtection="0">
      <alignment vertical="center"/>
    </xf>
    <xf numFmtId="0" fontId="74" fillId="18" borderId="1" applyNumberFormat="0" applyBorder="0" applyAlignment="0" applyProtection="0">
      <alignment vertical="center"/>
    </xf>
    <xf numFmtId="0" fontId="74" fillId="18" borderId="1" applyNumberFormat="0" applyBorder="0" applyAlignment="0" applyProtection="0">
      <alignment vertical="center"/>
    </xf>
    <xf numFmtId="0" fontId="74" fillId="18" borderId="1" applyNumberFormat="0" applyBorder="0" applyAlignment="0" applyProtection="0">
      <alignment vertical="center"/>
    </xf>
    <xf numFmtId="180" fontId="99" fillId="48" borderId="0">
      <alignment vertical="center"/>
    </xf>
    <xf numFmtId="180" fontId="100" fillId="50" borderId="0">
      <alignment vertical="center"/>
    </xf>
    <xf numFmtId="38" fontId="9" fillId="0" borderId="0" applyFont="0" applyFill="0" applyBorder="0" applyAlignment="0" applyProtection="0">
      <alignment vertical="center"/>
    </xf>
    <xf numFmtId="0" fontId="9" fillId="0" borderId="0">
      <alignment vertical="center"/>
    </xf>
    <xf numFmtId="40" fontId="9" fillId="0" borderId="0" applyFont="0" applyFill="0" applyBorder="0" applyAlignment="0" applyProtection="0">
      <alignment vertical="center"/>
    </xf>
    <xf numFmtId="43" fontId="0" fillId="0" borderId="0" applyFont="0" applyFill="0" applyBorder="0" applyAlignment="0" applyProtection="0">
      <alignment vertical="center"/>
    </xf>
    <xf numFmtId="183" fontId="9" fillId="0" borderId="0" applyFont="0" applyFill="0" applyBorder="0" applyAlignment="0" applyProtection="0">
      <alignment vertical="center"/>
    </xf>
    <xf numFmtId="184" fontId="9" fillId="0" borderId="0" applyFont="0" applyFill="0" applyBorder="0" applyAlignment="0" applyProtection="0">
      <alignment vertical="center"/>
    </xf>
    <xf numFmtId="1" fontId="84" fillId="0" borderId="15" applyFill="0" applyProtection="0">
      <alignment horizontal="center" vertical="center"/>
    </xf>
    <xf numFmtId="0" fontId="81" fillId="0" borderId="20" applyNumberFormat="0" applyFill="0" applyAlignment="0" applyProtection="0">
      <alignment vertical="center"/>
    </xf>
    <xf numFmtId="40" fontId="91" fillId="39" borderId="24">
      <alignment horizontal="centerContinuous" vertical="center"/>
    </xf>
    <xf numFmtId="40" fontId="91" fillId="39" borderId="24">
      <alignment horizontal="centerContinuous" vertical="center"/>
    </xf>
    <xf numFmtId="9" fontId="9" fillId="0" borderId="0" applyFont="0" applyFill="0" applyBorder="0" applyAlignment="0" applyProtection="0">
      <alignment vertical="center"/>
    </xf>
    <xf numFmtId="0" fontId="92" fillId="0" borderId="25">
      <alignment horizontal="center" vertical="center"/>
    </xf>
    <xf numFmtId="37" fontId="115" fillId="0" borderId="0">
      <alignment vertical="center"/>
    </xf>
    <xf numFmtId="0" fontId="92" fillId="0" borderId="25">
      <alignment horizontal="center" vertical="center"/>
    </xf>
    <xf numFmtId="37" fontId="115" fillId="0" borderId="0">
      <alignment vertical="center"/>
    </xf>
    <xf numFmtId="0" fontId="92" fillId="0" borderId="25">
      <alignment horizontal="center" vertical="center"/>
    </xf>
    <xf numFmtId="37" fontId="115" fillId="0" borderId="0">
      <alignment vertical="center"/>
    </xf>
    <xf numFmtId="9" fontId="9" fillId="0" borderId="0" applyFont="0" applyFill="0" applyBorder="0" applyAlignment="0" applyProtection="0">
      <alignment vertical="center"/>
    </xf>
    <xf numFmtId="0" fontId="92" fillId="0" borderId="25">
      <alignment horizontal="center" vertical="center"/>
    </xf>
    <xf numFmtId="37" fontId="115" fillId="0" borderId="0">
      <alignment vertical="center"/>
    </xf>
    <xf numFmtId="191" fontId="84" fillId="0" borderId="0">
      <alignment vertical="center"/>
    </xf>
    <xf numFmtId="9" fontId="9" fillId="0" borderId="0" applyFont="0" applyFill="0" applyBorder="0" applyAlignment="0" applyProtection="0">
      <alignment vertical="center"/>
    </xf>
    <xf numFmtId="0" fontId="101" fillId="0" borderId="0">
      <alignment vertical="center"/>
    </xf>
    <xf numFmtId="3" fontId="9" fillId="0" borderId="0" applyFont="0" applyFill="0" applyBorder="0" applyAlignment="0" applyProtection="0">
      <alignment vertical="center"/>
    </xf>
    <xf numFmtId="14" fontId="86" fillId="0" borderId="0">
      <alignment horizontal="center" vertical="center" wrapText="1"/>
      <protection locked="0"/>
    </xf>
    <xf numFmtId="0" fontId="9" fillId="0" borderId="0">
      <alignment vertical="center"/>
    </xf>
    <xf numFmtId="0" fontId="110" fillId="62" borderId="35">
      <alignment vertical="center"/>
      <protection locked="0"/>
    </xf>
    <xf numFmtId="10"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177" fontId="9" fillId="0" borderId="0" applyFont="0" applyFill="0" applyProtection="0">
      <alignment vertical="center"/>
    </xf>
    <xf numFmtId="0" fontId="9" fillId="0" borderId="0" applyNumberFormat="0" applyFont="0" applyFill="0" applyBorder="0" applyAlignment="0" applyProtection="0">
      <alignment horizontal="left" vertical="center"/>
    </xf>
    <xf numFmtId="0" fontId="84" fillId="0" borderId="12" applyNumberFormat="0" applyFill="0" applyProtection="0">
      <alignment horizontal="right" vertical="center"/>
    </xf>
    <xf numFmtId="0" fontId="92" fillId="0" borderId="25">
      <alignment horizontal="center" vertical="center"/>
    </xf>
    <xf numFmtId="15" fontId="9" fillId="0" borderId="0" applyFont="0" applyFill="0" applyBorder="0" applyAlignment="0" applyProtection="0">
      <alignment vertical="center"/>
    </xf>
    <xf numFmtId="0" fontId="84" fillId="0" borderId="12" applyNumberFormat="0" applyFill="0" applyProtection="0">
      <alignment horizontal="right" vertical="center"/>
    </xf>
    <xf numFmtId="15" fontId="9" fillId="0" borderId="0" applyFont="0" applyFill="0" applyBorder="0" applyAlignment="0" applyProtection="0">
      <alignment vertical="center"/>
    </xf>
    <xf numFmtId="4" fontId="9" fillId="0" borderId="0" applyFont="0" applyFill="0" applyBorder="0" applyAlignment="0" applyProtection="0">
      <alignment vertical="center"/>
    </xf>
    <xf numFmtId="0" fontId="84" fillId="0" borderId="12" applyNumberFormat="0" applyFill="0" applyProtection="0">
      <alignment horizontal="right" vertical="center"/>
    </xf>
    <xf numFmtId="0" fontId="9" fillId="0" borderId="0">
      <alignment vertical="center"/>
    </xf>
    <xf numFmtId="4" fontId="9" fillId="0" borderId="0" applyFont="0" applyFill="0" applyBorder="0" applyAlignment="0" applyProtection="0">
      <alignment vertical="center"/>
    </xf>
    <xf numFmtId="0" fontId="92" fillId="0" borderId="25">
      <alignment horizontal="center" vertical="center"/>
    </xf>
    <xf numFmtId="0" fontId="92" fillId="0" borderId="25">
      <alignment horizontal="center" vertical="center"/>
    </xf>
    <xf numFmtId="0" fontId="92" fillId="0" borderId="25">
      <alignment horizontal="center" vertical="center"/>
    </xf>
    <xf numFmtId="0" fontId="92" fillId="0" borderId="25">
      <alignment horizontal="center" vertical="center"/>
    </xf>
    <xf numFmtId="3" fontId="9" fillId="0" borderId="0" applyFont="0" applyFill="0" applyBorder="0" applyAlignment="0" applyProtection="0">
      <alignment vertical="center"/>
    </xf>
    <xf numFmtId="0" fontId="9" fillId="58" borderId="0" applyNumberFormat="0" applyFont="0" applyBorder="0" applyAlignment="0" applyProtection="0">
      <alignment vertical="center"/>
    </xf>
    <xf numFmtId="0" fontId="110" fillId="62" borderId="35">
      <alignment vertical="center"/>
      <protection locked="0"/>
    </xf>
    <xf numFmtId="0" fontId="119" fillId="0" borderId="0">
      <alignment vertical="center"/>
    </xf>
    <xf numFmtId="0" fontId="110" fillId="62" borderId="35">
      <alignment vertical="center"/>
      <protection locked="0"/>
    </xf>
    <xf numFmtId="0" fontId="9" fillId="0" borderId="0">
      <alignment vertical="center"/>
    </xf>
    <xf numFmtId="0" fontId="110" fillId="62" borderId="35">
      <alignment vertical="center"/>
      <protection locked="0"/>
    </xf>
    <xf numFmtId="9" fontId="9" fillId="0" borderId="0" applyFont="0" applyFill="0" applyBorder="0" applyAlignment="0" applyProtection="0">
      <alignment vertical="center"/>
    </xf>
    <xf numFmtId="43" fontId="0"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61" fillId="0" borderId="0" applyNumberForma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0" borderId="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118" fillId="0" borderId="38" applyNumberFormat="0" applyFill="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104" fillId="0" borderId="29" applyNumberFormat="0" applyFill="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84" fillId="0" borderId="12" applyNumberFormat="0" applyFill="0" applyProtection="0">
      <alignment horizontal="right" vertical="center"/>
    </xf>
    <xf numFmtId="9" fontId="9" fillId="0" borderId="0" applyFont="0" applyFill="0" applyBorder="0" applyAlignment="0" applyProtection="0">
      <alignment vertical="center"/>
    </xf>
    <xf numFmtId="0" fontId="107" fillId="0" borderId="30" applyNumberFormat="0" applyFill="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121" fillId="0" borderId="40" applyNumberFormat="0" applyFill="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192" fontId="9" fillId="0" borderId="0" applyFont="0" applyFill="0" applyBorder="0" applyAlignment="0" applyProtection="0">
      <alignment vertical="center"/>
    </xf>
    <xf numFmtId="0" fontId="84" fillId="0" borderId="12" applyNumberFormat="0" applyFill="0" applyProtection="0">
      <alignment horizontal="right" vertical="center"/>
    </xf>
    <xf numFmtId="0" fontId="84" fillId="0" borderId="12" applyNumberFormat="0" applyFill="0" applyProtection="0">
      <alignment horizontal="right" vertical="center"/>
    </xf>
    <xf numFmtId="0" fontId="81" fillId="0" borderId="20" applyNumberFormat="0" applyFill="0" applyAlignment="0" applyProtection="0">
      <alignment vertical="center"/>
    </xf>
    <xf numFmtId="0" fontId="81" fillId="0" borderId="20" applyNumberFormat="0" applyFill="0" applyAlignment="0" applyProtection="0">
      <alignment vertical="center"/>
    </xf>
    <xf numFmtId="0" fontId="104" fillId="0" borderId="29" applyNumberFormat="0" applyFill="0" applyAlignment="0" applyProtection="0">
      <alignment vertical="center"/>
    </xf>
    <xf numFmtId="0" fontId="81" fillId="0" borderId="20"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76" fillId="25" borderId="0" applyNumberFormat="0" applyBorder="0" applyAlignment="0" applyProtection="0">
      <alignment vertical="center"/>
    </xf>
    <xf numFmtId="0" fontId="62" fillId="0" borderId="32"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104" fillId="0" borderId="29" applyNumberFormat="0" applyFill="0" applyAlignment="0" applyProtection="0">
      <alignment vertical="center"/>
    </xf>
    <xf numFmtId="0" fontId="76" fillId="25" borderId="0" applyNumberFormat="0" applyBorder="0" applyAlignment="0" applyProtection="0">
      <alignment vertical="center"/>
    </xf>
    <xf numFmtId="0" fontId="121" fillId="0" borderId="40" applyNumberFormat="0" applyFill="0" applyAlignment="0" applyProtection="0">
      <alignment vertical="center"/>
    </xf>
    <xf numFmtId="0" fontId="76" fillId="25" borderId="0" applyNumberFormat="0" applyBorder="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0" fontId="62" fillId="0" borderId="32" applyNumberFormat="0" applyFill="0" applyAlignment="0" applyProtection="0">
      <alignment vertical="center"/>
    </xf>
    <xf numFmtId="1" fontId="84" fillId="0" borderId="15" applyFill="0" applyProtection="0">
      <alignment horizontal="center" vertical="center"/>
    </xf>
    <xf numFmtId="0" fontId="62" fillId="0" borderId="32" applyNumberFormat="0" applyFill="0" applyAlignment="0" applyProtection="0">
      <alignment vertical="center"/>
    </xf>
    <xf numFmtId="203" fontId="0" fillId="0" borderId="0" applyFont="0" applyFill="0" applyBorder="0" applyAlignment="0" applyProtection="0">
      <alignment vertical="center"/>
    </xf>
    <xf numFmtId="0" fontId="121" fillId="0" borderId="0" applyNumberFormat="0" applyFill="0" applyBorder="0" applyAlignment="0" applyProtection="0">
      <alignment vertical="center"/>
    </xf>
    <xf numFmtId="203" fontId="0" fillId="0" borderId="0" applyFont="0" applyFill="0" applyBorder="0" applyAlignment="0" applyProtection="0">
      <alignment vertical="center"/>
    </xf>
    <xf numFmtId="0" fontId="121"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43"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96" fillId="41" borderId="28" applyNumberFormat="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122" fillId="0" borderId="12" applyNumberFormat="0" applyFill="0" applyProtection="0">
      <alignment horizontal="center" vertical="center"/>
    </xf>
    <xf numFmtId="0" fontId="122" fillId="0" borderId="12" applyNumberFormat="0" applyFill="0" applyProtection="0">
      <alignment horizontal="center" vertical="center"/>
    </xf>
    <xf numFmtId="0" fontId="122" fillId="0" borderId="12" applyNumberFormat="0" applyFill="0" applyProtection="0">
      <alignment horizontal="center" vertical="center"/>
    </xf>
    <xf numFmtId="0" fontId="122" fillId="0" borderId="12" applyNumberFormat="0" applyFill="0" applyProtection="0">
      <alignment horizontal="center" vertical="center"/>
    </xf>
    <xf numFmtId="0" fontId="65" fillId="6" borderId="0" applyNumberFormat="0" applyBorder="0" applyAlignment="0" applyProtection="0">
      <alignment vertical="center"/>
    </xf>
    <xf numFmtId="0" fontId="122" fillId="0" borderId="12" applyNumberFormat="0" applyFill="0" applyProtection="0">
      <alignment horizontal="center" vertical="center"/>
    </xf>
    <xf numFmtId="0" fontId="122" fillId="0" borderId="12" applyNumberFormat="0" applyFill="0" applyProtection="0">
      <alignment horizontal="center" vertical="center"/>
    </xf>
    <xf numFmtId="0" fontId="122" fillId="0" borderId="12" applyNumberFormat="0" applyFill="0" applyProtection="0">
      <alignment horizontal="center" vertical="center"/>
    </xf>
    <xf numFmtId="0" fontId="122" fillId="0" borderId="12" applyNumberFormat="0" applyFill="0" applyProtection="0">
      <alignment horizontal="center" vertical="center"/>
    </xf>
    <xf numFmtId="0" fontId="123" fillId="0" borderId="0" applyNumberFormat="0" applyFill="0" applyBorder="0" applyAlignment="0" applyProtection="0">
      <alignment vertical="center"/>
    </xf>
    <xf numFmtId="0" fontId="123" fillId="0" borderId="0" applyNumberFormat="0" applyFill="0" applyBorder="0" applyAlignment="0" applyProtection="0">
      <alignment vertical="center"/>
    </xf>
    <xf numFmtId="0" fontId="72" fillId="0" borderId="15" applyNumberFormat="0" applyFill="0" applyProtection="0">
      <alignment horizontal="center" vertical="center"/>
    </xf>
    <xf numFmtId="0" fontId="72" fillId="0" borderId="15" applyNumberFormat="0" applyFill="0" applyProtection="0">
      <alignment horizontal="center" vertical="center"/>
    </xf>
    <xf numFmtId="0" fontId="72" fillId="0" borderId="15" applyNumberFormat="0" applyFill="0" applyProtection="0">
      <alignment horizontal="center" vertical="center"/>
    </xf>
    <xf numFmtId="0" fontId="72" fillId="0" borderId="15" applyNumberFormat="0" applyFill="0" applyProtection="0">
      <alignment horizontal="center" vertical="center"/>
    </xf>
    <xf numFmtId="0" fontId="72" fillId="0" borderId="15" applyNumberFormat="0" applyFill="0" applyProtection="0">
      <alignment horizontal="center" vertical="center"/>
    </xf>
    <xf numFmtId="0" fontId="72" fillId="0" borderId="15" applyNumberFormat="0" applyFill="0" applyProtection="0">
      <alignment horizontal="center" vertical="center"/>
    </xf>
    <xf numFmtId="0" fontId="72" fillId="0" borderId="15" applyNumberFormat="0" applyFill="0" applyProtection="0">
      <alignment horizontal="center" vertical="center"/>
    </xf>
    <xf numFmtId="0" fontId="124" fillId="0" borderId="0" applyNumberFormat="0" applyFill="0" applyBorder="0" applyAlignment="0" applyProtection="0">
      <alignment vertical="center"/>
    </xf>
    <xf numFmtId="0" fontId="65" fillId="6" borderId="0" applyNumberFormat="0" applyBorder="0" applyAlignment="0" applyProtection="0">
      <alignment vertical="center"/>
    </xf>
    <xf numFmtId="0" fontId="124" fillId="0" borderId="0" applyNumberFormat="0" applyFill="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124" fillId="0" borderId="0" applyNumberFormat="0" applyFill="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124" fillId="0" borderId="0" applyNumberFormat="0" applyFill="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124" fillId="0" borderId="0" applyNumberFormat="0" applyFill="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125" fillId="56" borderId="0" applyNumberFormat="0" applyBorder="0" applyAlignment="0" applyProtection="0">
      <alignment vertical="center"/>
    </xf>
    <xf numFmtId="0" fontId="65" fillId="6" borderId="0" applyNumberFormat="0" applyBorder="0" applyAlignment="0" applyProtection="0">
      <alignment vertical="center"/>
    </xf>
    <xf numFmtId="0" fontId="65" fillId="6" borderId="0" applyNumberFormat="0" applyBorder="0" applyAlignment="0" applyProtection="0">
      <alignment vertical="center"/>
    </xf>
    <xf numFmtId="0" fontId="125" fillId="56" borderId="0" applyNumberFormat="0" applyBorder="0" applyAlignment="0" applyProtection="0">
      <alignment vertical="center"/>
    </xf>
    <xf numFmtId="0" fontId="125" fillId="56" borderId="0" applyNumberFormat="0" applyBorder="0" applyAlignment="0" applyProtection="0">
      <alignment vertical="center"/>
    </xf>
    <xf numFmtId="0" fontId="12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125" fillId="6" borderId="0" applyNumberFormat="0" applyBorder="0" applyAlignment="0" applyProtection="0">
      <alignment vertical="center"/>
    </xf>
    <xf numFmtId="0" fontId="125" fillId="6" borderId="0" applyNumberFormat="0" applyBorder="0" applyAlignment="0" applyProtection="0">
      <alignment vertical="center"/>
    </xf>
    <xf numFmtId="0" fontId="125" fillId="6" borderId="0" applyNumberFormat="0" applyBorder="0" applyAlignment="0" applyProtection="0">
      <alignment vertical="center"/>
    </xf>
    <xf numFmtId="0" fontId="125" fillId="6" borderId="0" applyNumberFormat="0" applyBorder="0" applyAlignment="0" applyProtection="0">
      <alignment vertical="center"/>
    </xf>
    <xf numFmtId="0" fontId="0" fillId="0" borderId="0">
      <alignment vertical="center"/>
    </xf>
    <xf numFmtId="0" fontId="125" fillId="6" borderId="0" applyNumberFormat="0" applyBorder="0" applyAlignment="0" applyProtection="0">
      <alignment vertical="center"/>
    </xf>
    <xf numFmtId="0" fontId="125" fillId="6" borderId="0" applyNumberFormat="0" applyBorder="0" applyAlignment="0" applyProtection="0">
      <alignment vertical="center"/>
    </xf>
    <xf numFmtId="0" fontId="105" fillId="54" borderId="0" applyNumberFormat="0" applyBorder="0" applyAlignment="0" applyProtection="0">
      <alignment vertical="center"/>
    </xf>
    <xf numFmtId="0" fontId="125" fillId="6" borderId="0" applyNumberFormat="0" applyBorder="0" applyAlignment="0" applyProtection="0">
      <alignment vertical="center"/>
    </xf>
    <xf numFmtId="0" fontId="125" fillId="6" borderId="0" applyNumberFormat="0" applyBorder="0" applyAlignment="0" applyProtection="0">
      <alignment vertical="center"/>
    </xf>
    <xf numFmtId="0" fontId="80" fillId="6" borderId="0" applyNumberFormat="0" applyBorder="0" applyAlignment="0" applyProtection="0">
      <alignment vertical="center"/>
    </xf>
    <xf numFmtId="0" fontId="65" fillId="56" borderId="0" applyNumberFormat="0" applyBorder="0" applyAlignment="0" applyProtection="0">
      <alignment vertical="center"/>
    </xf>
    <xf numFmtId="0" fontId="112" fillId="0" borderId="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65" fillId="56"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75" fillId="0" borderId="18" applyNumberFormat="0" applyFill="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20" fillId="0" borderId="39" applyNumberFormat="0" applyFill="0" applyAlignment="0" applyProtection="0">
      <alignment vertical="center"/>
    </xf>
    <xf numFmtId="0" fontId="9" fillId="0" borderId="0">
      <alignment vertical="center"/>
    </xf>
    <xf numFmtId="0" fontId="76" fillId="25" borderId="0" applyNumberFormat="0" applyBorder="0" applyAlignment="0" applyProtection="0">
      <alignment vertical="center"/>
    </xf>
    <xf numFmtId="0" fontId="9" fillId="0" borderId="0">
      <alignment vertical="center"/>
    </xf>
    <xf numFmtId="0" fontId="76" fillId="25" borderId="0" applyNumberFormat="0" applyBorder="0" applyAlignment="0" applyProtection="0">
      <alignment vertical="center"/>
    </xf>
    <xf numFmtId="0" fontId="9" fillId="0" borderId="0">
      <alignment vertical="center"/>
    </xf>
    <xf numFmtId="0" fontId="76" fillId="25" borderId="0" applyNumberFormat="0" applyBorder="0" applyAlignment="0" applyProtection="0">
      <alignment vertical="center"/>
    </xf>
    <xf numFmtId="0" fontId="9" fillId="0" borderId="0">
      <alignment vertical="center"/>
    </xf>
    <xf numFmtId="0" fontId="9" fillId="0" borderId="0">
      <alignment vertical="center"/>
    </xf>
    <xf numFmtId="0" fontId="76" fillId="25" borderId="0" applyNumberFormat="0" applyBorder="0" applyAlignment="0" applyProtection="0">
      <alignment vertical="center"/>
    </xf>
    <xf numFmtId="0" fontId="9" fillId="0" borderId="0">
      <alignment vertical="center"/>
    </xf>
    <xf numFmtId="0" fontId="9" fillId="0" borderId="0">
      <alignment vertical="center"/>
    </xf>
    <xf numFmtId="0" fontId="117" fillId="12" borderId="3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18" borderId="33" applyNumberFormat="0" applyFont="0" applyAlignment="0" applyProtection="0">
      <alignment vertical="center"/>
    </xf>
    <xf numFmtId="0" fontId="0" fillId="0" borderId="0">
      <alignment vertical="center"/>
    </xf>
    <xf numFmtId="0" fontId="9" fillId="0" borderId="0">
      <alignment vertical="center"/>
    </xf>
    <xf numFmtId="0" fontId="0" fillId="18" borderId="33" applyNumberFormat="0" applyFon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0" fillId="18" borderId="33" applyNumberFormat="0" applyFont="0" applyAlignment="0" applyProtection="0">
      <alignment vertical="center"/>
    </xf>
    <xf numFmtId="0" fontId="0" fillId="0" borderId="0">
      <alignment vertical="center"/>
    </xf>
    <xf numFmtId="0" fontId="9" fillId="0" borderId="0">
      <alignment vertical="center"/>
    </xf>
    <xf numFmtId="0" fontId="9" fillId="0" borderId="0"/>
    <xf numFmtId="0" fontId="9" fillId="0" borderId="0">
      <alignment vertical="center"/>
    </xf>
    <xf numFmtId="0" fontId="9" fillId="0" borderId="0"/>
    <xf numFmtId="0" fontId="9" fillId="0" borderId="0">
      <alignment vertical="center"/>
    </xf>
    <xf numFmtId="0" fontId="9" fillId="0" borderId="0">
      <alignment vertical="center"/>
    </xf>
    <xf numFmtId="0" fontId="0" fillId="18" borderId="33" applyNumberFormat="0" applyFont="0" applyAlignment="0" applyProtection="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63" fillId="64" borderId="0" applyNumberFormat="0" applyBorder="0" applyAlignment="0" applyProtection="0">
      <alignment vertical="center"/>
    </xf>
    <xf numFmtId="0" fontId="9" fillId="0" borderId="0">
      <alignment vertical="center"/>
    </xf>
    <xf numFmtId="0" fontId="63" fillId="64"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11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63" fillId="57"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8" fillId="31" borderId="31"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7" fillId="12" borderId="37" applyNumberFormat="0" applyAlignment="0" applyProtection="0">
      <alignment vertical="center"/>
    </xf>
    <xf numFmtId="0" fontId="9" fillId="0" borderId="0">
      <alignment vertical="center"/>
    </xf>
    <xf numFmtId="0" fontId="9" fillId="0" borderId="0">
      <alignment vertical="center"/>
    </xf>
    <xf numFmtId="0" fontId="108" fillId="31" borderId="31" applyNumberFormat="0" applyAlignment="0" applyProtection="0">
      <alignment vertical="center"/>
    </xf>
    <xf numFmtId="0" fontId="117" fillId="12" borderId="37"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6" fillId="41" borderId="28" applyNumberFormat="0" applyAlignment="0" applyProtection="0">
      <alignment vertical="center"/>
    </xf>
    <xf numFmtId="0" fontId="0" fillId="0" borderId="0">
      <alignment vertical="center"/>
    </xf>
    <xf numFmtId="0" fontId="96" fillId="41" borderId="28" applyNumberFormat="0" applyAlignment="0" applyProtection="0">
      <alignment vertical="center"/>
    </xf>
    <xf numFmtId="0" fontId="9" fillId="0" borderId="0">
      <alignment vertical="center"/>
    </xf>
    <xf numFmtId="0" fontId="96" fillId="41" borderId="28" applyNumberFormat="0" applyAlignment="0" applyProtection="0">
      <alignment vertical="center"/>
    </xf>
    <xf numFmtId="0" fontId="9" fillId="0" borderId="0">
      <alignment vertical="center"/>
    </xf>
    <xf numFmtId="0" fontId="96" fillId="41" borderId="28" applyNumberFormat="0" applyAlignment="0" applyProtection="0">
      <alignment vertical="center"/>
    </xf>
    <xf numFmtId="0" fontId="9" fillId="0" borderId="0">
      <alignment vertical="center"/>
    </xf>
    <xf numFmtId="0" fontId="96" fillId="41" borderId="28" applyNumberFormat="0" applyAlignment="0" applyProtection="0">
      <alignment vertical="center"/>
    </xf>
    <xf numFmtId="0" fontId="9" fillId="0" borderId="0">
      <alignment vertical="center"/>
    </xf>
    <xf numFmtId="0" fontId="9" fillId="0" borderId="0">
      <alignment vertical="center"/>
    </xf>
    <xf numFmtId="0" fontId="96" fillId="41" borderId="28" applyNumberFormat="0" applyAlignment="0" applyProtection="0">
      <alignment vertical="center"/>
    </xf>
    <xf numFmtId="0" fontId="98" fillId="25" borderId="0" applyNumberFormat="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8" fillId="31" borderId="31" applyNumberFormat="0" applyAlignment="0" applyProtection="0">
      <alignment vertical="center"/>
    </xf>
    <xf numFmtId="0" fontId="9" fillId="0" borderId="0">
      <alignment vertical="center"/>
    </xf>
    <xf numFmtId="0" fontId="108" fillId="31" borderId="31" applyNumberFormat="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84" fillId="0" borderId="0">
      <alignment vertical="center"/>
    </xf>
    <xf numFmtId="0" fontId="9" fillId="0" borderId="0">
      <alignment vertical="center"/>
    </xf>
    <xf numFmtId="0" fontId="9" fillId="0" borderId="0">
      <alignment vertical="center"/>
    </xf>
    <xf numFmtId="0" fontId="108" fillId="31" borderId="31" applyNumberFormat="0" applyAlignment="0" applyProtection="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20" fillId="0" borderId="39" applyNumberFormat="0" applyFill="0" applyAlignment="0" applyProtection="0">
      <alignment vertical="center"/>
    </xf>
    <xf numFmtId="0" fontId="0" fillId="0" borderId="0">
      <alignment vertical="center"/>
    </xf>
    <xf numFmtId="0" fontId="0" fillId="0" borderId="0">
      <alignment vertical="center"/>
    </xf>
    <xf numFmtId="0" fontId="120" fillId="0" borderId="39"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20" fillId="0" borderId="39" applyNumberFormat="0" applyFill="0" applyAlignment="0" applyProtection="0">
      <alignment vertical="center"/>
    </xf>
    <xf numFmtId="0" fontId="0" fillId="0" borderId="0">
      <alignment vertical="center"/>
    </xf>
    <xf numFmtId="0" fontId="120" fillId="0" borderId="39" applyNumberFormat="0" applyFill="0" applyAlignment="0" applyProtection="0">
      <alignment vertical="center"/>
    </xf>
    <xf numFmtId="0" fontId="0" fillId="0" borderId="0">
      <alignment vertical="center"/>
    </xf>
    <xf numFmtId="0" fontId="0" fillId="0" borderId="0">
      <alignment vertical="center"/>
    </xf>
    <xf numFmtId="0" fontId="120" fillId="0" borderId="39" applyNumberFormat="0" applyFill="0" applyAlignment="0" applyProtection="0">
      <alignment vertical="center"/>
    </xf>
    <xf numFmtId="0" fontId="0" fillId="0" borderId="0">
      <alignment vertical="center"/>
    </xf>
    <xf numFmtId="0" fontId="0" fillId="0" borderId="0">
      <alignment vertical="center"/>
    </xf>
    <xf numFmtId="0" fontId="120" fillId="0" borderId="39"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pplyAlignment="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0" fillId="0" borderId="0">
      <alignment vertical="center"/>
    </xf>
    <xf numFmtId="0" fontId="102" fillId="0" borderId="1">
      <alignment horizontal="left" vertical="center"/>
    </xf>
    <xf numFmtId="0" fontId="0" fillId="18" borderId="33" applyNumberFormat="0" applyFont="0" applyAlignment="0" applyProtection="0">
      <alignment vertical="center"/>
    </xf>
    <xf numFmtId="0" fontId="102" fillId="0" borderId="1">
      <alignment horizontal="left" vertical="center"/>
    </xf>
    <xf numFmtId="0" fontId="102" fillId="0" borderId="1">
      <alignment horizontal="left" vertical="center"/>
    </xf>
    <xf numFmtId="0" fontId="0" fillId="18" borderId="33" applyNumberFormat="0" applyFont="0" applyAlignment="0" applyProtection="0">
      <alignment vertical="center"/>
    </xf>
    <xf numFmtId="0" fontId="102" fillId="0" borderId="1">
      <alignment horizontal="left" vertical="center"/>
    </xf>
    <xf numFmtId="0" fontId="102" fillId="0" borderId="1">
      <alignment horizontal="left" vertical="center"/>
    </xf>
    <xf numFmtId="0" fontId="102" fillId="0" borderId="1">
      <alignment horizontal="left" vertical="center"/>
    </xf>
    <xf numFmtId="0" fontId="102" fillId="0" borderId="1">
      <alignment horizontal="lef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126" fillId="31" borderId="28" applyNumberFormat="0" applyAlignment="0" applyProtection="0">
      <alignment vertical="center"/>
    </xf>
    <xf numFmtId="0" fontId="9" fillId="0" borderId="0">
      <alignment vertical="center"/>
    </xf>
    <xf numFmtId="1" fontId="84" fillId="0" borderId="15" applyFill="0" applyProtection="0">
      <alignment horizontal="center" vertical="center"/>
    </xf>
    <xf numFmtId="0" fontId="9" fillId="0" borderId="0">
      <alignment vertical="center"/>
    </xf>
    <xf numFmtId="0" fontId="126" fillId="31" borderId="28" applyNumberFormat="0" applyAlignment="0" applyProtection="0">
      <alignment vertical="center"/>
    </xf>
    <xf numFmtId="0" fontId="9" fillId="0" borderId="0">
      <alignment vertical="center"/>
    </xf>
    <xf numFmtId="0" fontId="9" fillId="0" borderId="0">
      <alignment vertical="center"/>
    </xf>
    <xf numFmtId="0" fontId="126" fillId="31" borderId="28" applyNumberFormat="0" applyAlignment="0" applyProtection="0">
      <alignment vertical="center"/>
    </xf>
    <xf numFmtId="0" fontId="9" fillId="0" borderId="0">
      <alignment vertical="center"/>
    </xf>
    <xf numFmtId="0" fontId="7" fillId="0" borderId="0">
      <alignment vertical="center"/>
    </xf>
    <xf numFmtId="0" fontId="126" fillId="31" borderId="28" applyNumberFormat="0" applyAlignment="0" applyProtection="0">
      <alignment vertical="center"/>
    </xf>
    <xf numFmtId="0" fontId="7" fillId="0" borderId="0">
      <alignment vertical="center"/>
    </xf>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98" fillId="20" borderId="0" applyNumberFormat="0" applyBorder="0" applyAlignment="0" applyProtection="0">
      <alignment vertical="center"/>
    </xf>
    <xf numFmtId="0" fontId="98" fillId="20" borderId="0" applyNumberFormat="0" applyBorder="0" applyAlignment="0" applyProtection="0">
      <alignment vertical="center"/>
    </xf>
    <xf numFmtId="0" fontId="98" fillId="20" borderId="0" applyNumberFormat="0" applyBorder="0" applyAlignment="0" applyProtection="0">
      <alignment vertical="center"/>
    </xf>
    <xf numFmtId="0" fontId="98"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124" fillId="0" borderId="0" applyNumberFormat="0" applyFill="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124" fillId="0" borderId="0" applyNumberFormat="0" applyFill="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84" fillId="0" borderId="12" applyNumberFormat="0" applyFill="0" applyProtection="0">
      <alignment horizontal="lef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98" fillId="25"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76" fillId="20" borderId="0" applyNumberFormat="0" applyBorder="0" applyAlignment="0" applyProtection="0">
      <alignment vertical="center"/>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131" fillId="0" borderId="0" applyNumberFormat="0" applyFill="0" applyBorder="0" applyAlignment="0" applyProtection="0">
      <alignment vertical="center"/>
    </xf>
    <xf numFmtId="0" fontId="75" fillId="0" borderId="36"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36"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131" fillId="0" borderId="0" applyNumberFormat="0" applyFill="0" applyBorder="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131" fillId="0" borderId="0" applyNumberFormat="0" applyFill="0" applyBorder="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4" fontId="0" fillId="0" borderId="0" applyFont="0" applyFill="0" applyBorder="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75" fillId="0" borderId="18" applyNumberFormat="0" applyFill="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26" fillId="31" borderId="28"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17" fillId="12" borderId="37" applyNumberFormat="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72" fillId="0" borderId="15" applyNumberFormat="0" applyFill="0" applyProtection="0">
      <alignment horizontal="left" vertical="center"/>
    </xf>
    <xf numFmtId="0" fontId="72" fillId="0" borderId="15" applyNumberFormat="0" applyFill="0" applyProtection="0">
      <alignment horizontal="left" vertical="center"/>
    </xf>
    <xf numFmtId="0" fontId="72" fillId="0" borderId="15" applyNumberFormat="0" applyFill="0" applyProtection="0">
      <alignment horizontal="left" vertical="center"/>
    </xf>
    <xf numFmtId="0" fontId="72" fillId="0" borderId="15" applyNumberFormat="0" applyFill="0" applyProtection="0">
      <alignment horizontal="left" vertical="center"/>
    </xf>
    <xf numFmtId="0" fontId="72" fillId="0" borderId="15" applyNumberFormat="0" applyFill="0" applyProtection="0">
      <alignment horizontal="left" vertical="center"/>
    </xf>
    <xf numFmtId="0" fontId="72" fillId="0" borderId="15" applyNumberFormat="0" applyFill="0" applyProtection="0">
      <alignment horizontal="left" vertical="center"/>
    </xf>
    <xf numFmtId="0" fontId="72" fillId="0" borderId="15" applyNumberFormat="0" applyFill="0" applyProtection="0">
      <alignment horizontal="left" vertical="center"/>
    </xf>
    <xf numFmtId="0" fontId="72" fillId="0" borderId="15" applyNumberFormat="0" applyFill="0" applyProtection="0">
      <alignment horizontal="lef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31" fillId="0" borderId="0" applyNumberFormat="0" applyFill="0" applyBorder="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20" fillId="0" borderId="39" applyNumberFormat="0" applyFill="0" applyAlignment="0" applyProtection="0">
      <alignment vertical="center"/>
    </xf>
    <xf numFmtId="0" fontId="112" fillId="0" borderId="0">
      <alignment vertical="center"/>
    </xf>
    <xf numFmtId="0" fontId="96" fillId="41" borderId="28" applyNumberFormat="0" applyAlignment="0" applyProtection="0">
      <alignment vertical="center"/>
    </xf>
    <xf numFmtId="19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0" borderId="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203" fontId="0" fillId="0" borderId="0" applyFont="0" applyFill="0" applyBorder="0" applyAlignment="0" applyProtection="0">
      <alignment vertical="center"/>
    </xf>
    <xf numFmtId="43" fontId="0" fillId="0" borderId="0" applyFont="0" applyFill="0" applyBorder="0" applyAlignment="0" applyProtection="0">
      <alignment vertical="center"/>
    </xf>
    <xf numFmtId="20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1" fillId="66" borderId="0" applyNumberFormat="0" applyBorder="0" applyAlignment="0" applyProtection="0">
      <alignment vertical="center"/>
    </xf>
    <xf numFmtId="0" fontId="111" fillId="66" borderId="0" applyNumberFormat="0" applyBorder="0" applyAlignment="0" applyProtection="0">
      <alignment vertical="center"/>
    </xf>
    <xf numFmtId="0" fontId="111" fillId="63" borderId="0" applyNumberFormat="0" applyBorder="0" applyAlignment="0" applyProtection="0">
      <alignment vertical="center"/>
    </xf>
    <xf numFmtId="0" fontId="111" fillId="67" borderId="0" applyNumberFormat="0" applyBorder="0" applyAlignment="0" applyProtection="0">
      <alignment vertical="center"/>
    </xf>
    <xf numFmtId="0" fontId="111" fillId="67" borderId="0" applyNumberFormat="0" applyBorder="0" applyAlignment="0" applyProtection="0">
      <alignment vertical="center"/>
    </xf>
    <xf numFmtId="0" fontId="63" fillId="57" borderId="0" applyNumberFormat="0" applyBorder="0" applyAlignment="0" applyProtection="0">
      <alignment vertical="center"/>
    </xf>
    <xf numFmtId="0" fontId="63" fillId="57" borderId="0" applyNumberFormat="0" applyBorder="0" applyAlignment="0" applyProtection="0">
      <alignment vertical="center"/>
    </xf>
    <xf numFmtId="0" fontId="63" fillId="57" borderId="0" applyNumberFormat="0" applyBorder="0" applyAlignment="0" applyProtection="0">
      <alignment vertical="center"/>
    </xf>
    <xf numFmtId="0" fontId="63" fillId="68" borderId="0" applyNumberFormat="0" applyBorder="0" applyAlignment="0" applyProtection="0">
      <alignment vertical="center"/>
    </xf>
    <xf numFmtId="0" fontId="63" fillId="68" borderId="0" applyNumberFormat="0" applyBorder="0" applyAlignment="0" applyProtection="0">
      <alignment vertical="center"/>
    </xf>
    <xf numFmtId="0" fontId="63" fillId="55" borderId="0" applyNumberFormat="0" applyBorder="0" applyAlignment="0" applyProtection="0">
      <alignment vertical="center"/>
    </xf>
    <xf numFmtId="0" fontId="63" fillId="55" borderId="0" applyNumberFormat="0" applyBorder="0" applyAlignment="0" applyProtection="0">
      <alignment vertical="center"/>
    </xf>
    <xf numFmtId="0" fontId="63" fillId="10" borderId="0" applyNumberFormat="0" applyBorder="0" applyAlignment="0" applyProtection="0">
      <alignment vertical="center"/>
    </xf>
    <xf numFmtId="0" fontId="63" fillId="39" borderId="0" applyNumberFormat="0" applyBorder="0" applyAlignment="0" applyProtection="0">
      <alignment vertical="center"/>
    </xf>
    <xf numFmtId="0" fontId="63" fillId="39" borderId="0" applyNumberFormat="0" applyBorder="0" applyAlignment="0" applyProtection="0">
      <alignment vertical="center"/>
    </xf>
    <xf numFmtId="0" fontId="63" fillId="39" borderId="0" applyNumberFormat="0" applyBorder="0" applyAlignment="0" applyProtection="0">
      <alignment vertical="center"/>
    </xf>
    <xf numFmtId="0" fontId="63" fillId="39" borderId="0" applyNumberFormat="0" applyBorder="0" applyAlignment="0" applyProtection="0">
      <alignment vertical="center"/>
    </xf>
    <xf numFmtId="0" fontId="63" fillId="69" borderId="0" applyNumberFormat="0" applyBorder="0" applyAlignment="0" applyProtection="0">
      <alignment vertical="center"/>
    </xf>
    <xf numFmtId="0" fontId="63" fillId="69" borderId="0" applyNumberFormat="0" applyBorder="0" applyAlignment="0" applyProtection="0">
      <alignment vertical="center"/>
    </xf>
    <xf numFmtId="0" fontId="63" fillId="69" borderId="0" applyNumberFormat="0" applyBorder="0" applyAlignment="0" applyProtection="0">
      <alignment vertical="center"/>
    </xf>
    <xf numFmtId="0" fontId="63" fillId="69" borderId="0" applyNumberFormat="0" applyBorder="0" applyAlignment="0" applyProtection="0">
      <alignment vertical="center"/>
    </xf>
    <xf numFmtId="0" fontId="63" fillId="59" borderId="0" applyNumberFormat="0" applyBorder="0" applyAlignment="0" applyProtection="0">
      <alignment vertical="center"/>
    </xf>
    <xf numFmtId="0" fontId="63" fillId="59" borderId="0" applyNumberFormat="0" applyBorder="0" applyAlignment="0" applyProtection="0">
      <alignment vertical="center"/>
    </xf>
    <xf numFmtId="0" fontId="63" fillId="9" borderId="0" applyNumberFormat="0" applyBorder="0" applyAlignment="0" applyProtection="0">
      <alignment vertical="center"/>
    </xf>
    <xf numFmtId="0" fontId="63" fillId="15" borderId="0" applyNumberFormat="0" applyBorder="0" applyAlignment="0" applyProtection="0">
      <alignment vertical="center"/>
    </xf>
    <xf numFmtId="0" fontId="63" fillId="15" borderId="0" applyNumberFormat="0" applyBorder="0" applyAlignment="0" applyProtection="0">
      <alignment vertical="center"/>
    </xf>
    <xf numFmtId="0" fontId="63" fillId="15" borderId="0" applyNumberFormat="0" applyBorder="0" applyAlignment="0" applyProtection="0">
      <alignment vertical="center"/>
    </xf>
    <xf numFmtId="0" fontId="63" fillId="15" borderId="0" applyNumberFormat="0" applyBorder="0" applyAlignment="0" applyProtection="0">
      <alignment vertical="center"/>
    </xf>
    <xf numFmtId="0" fontId="63" fillId="15" borderId="0" applyNumberFormat="0" applyBorder="0" applyAlignment="0" applyProtection="0">
      <alignment vertical="center"/>
    </xf>
    <xf numFmtId="0" fontId="63" fillId="15" borderId="0" applyNumberFormat="0" applyBorder="0" applyAlignment="0" applyProtection="0">
      <alignment vertical="center"/>
    </xf>
    <xf numFmtId="0" fontId="63" fillId="65" borderId="0" applyNumberFormat="0" applyBorder="0" applyAlignment="0" applyProtection="0">
      <alignment vertical="center"/>
    </xf>
    <xf numFmtId="0" fontId="63" fillId="65" borderId="0" applyNumberFormat="0" applyBorder="0" applyAlignment="0" applyProtection="0">
      <alignment vertical="center"/>
    </xf>
    <xf numFmtId="178" fontId="84" fillId="0" borderId="15" applyFill="0" applyProtection="0">
      <alignment horizontal="right" vertical="center"/>
    </xf>
    <xf numFmtId="178" fontId="84" fillId="0" borderId="15" applyFill="0" applyProtection="0">
      <alignment horizontal="right" vertical="center"/>
    </xf>
    <xf numFmtId="178" fontId="84" fillId="0" borderId="15" applyFill="0" applyProtection="0">
      <alignment horizontal="right" vertical="center"/>
    </xf>
    <xf numFmtId="178" fontId="84" fillId="0" borderId="15" applyFill="0" applyProtection="0">
      <alignment horizontal="right" vertical="center"/>
    </xf>
    <xf numFmtId="178" fontId="84" fillId="0" borderId="15" applyFill="0" applyProtection="0">
      <alignment horizontal="right" vertical="center"/>
    </xf>
    <xf numFmtId="178" fontId="84" fillId="0" borderId="15" applyFill="0" applyProtection="0">
      <alignment horizontal="right" vertical="center"/>
    </xf>
    <xf numFmtId="178" fontId="84" fillId="0" borderId="15" applyFill="0" applyProtection="0">
      <alignment horizontal="right" vertical="center"/>
    </xf>
    <xf numFmtId="0" fontId="84" fillId="0" borderId="12" applyNumberFormat="0" applyFill="0" applyProtection="0">
      <alignment horizontal="left" vertical="center"/>
    </xf>
    <xf numFmtId="0" fontId="84" fillId="0" borderId="12" applyNumberFormat="0" applyFill="0" applyProtection="0">
      <alignment horizontal="left" vertical="center"/>
    </xf>
    <xf numFmtId="0" fontId="84" fillId="0" borderId="12" applyNumberFormat="0" applyFill="0" applyProtection="0">
      <alignment horizontal="left" vertical="center"/>
    </xf>
    <xf numFmtId="0" fontId="84" fillId="0" borderId="12" applyNumberFormat="0" applyFill="0" applyProtection="0">
      <alignment horizontal="left" vertical="center"/>
    </xf>
    <xf numFmtId="0" fontId="84" fillId="0" borderId="12" applyNumberFormat="0" applyFill="0" applyProtection="0">
      <alignment horizontal="left" vertical="center"/>
    </xf>
    <xf numFmtId="0" fontId="84" fillId="0" borderId="12" applyNumberFormat="0" applyFill="0" applyProtection="0">
      <alignment horizontal="lef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5" fillId="54" borderId="0" applyNumberFormat="0" applyBorder="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108" fillId="31" borderId="31"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0" fontId="96" fillId="41" borderId="28" applyNumberFormat="0" applyAlignment="0" applyProtection="0">
      <alignment vertical="center"/>
    </xf>
    <xf numFmtId="1" fontId="84" fillId="0" borderId="15" applyFill="0" applyProtection="0">
      <alignment horizontal="center" vertical="center"/>
    </xf>
    <xf numFmtId="1" fontId="84" fillId="0" borderId="15" applyFill="0" applyProtection="0">
      <alignment horizontal="center" vertical="center"/>
    </xf>
    <xf numFmtId="1" fontId="84" fillId="0" borderId="15" applyFill="0" applyProtection="0">
      <alignment horizontal="center" vertical="center"/>
    </xf>
    <xf numFmtId="1" fontId="84" fillId="0" borderId="15" applyFill="0" applyProtection="0">
      <alignment horizontal="center" vertical="center"/>
    </xf>
    <xf numFmtId="1" fontId="84" fillId="0" borderId="15" applyFill="0" applyProtection="0">
      <alignment horizontal="center" vertical="center"/>
    </xf>
    <xf numFmtId="0" fontId="132" fillId="0" borderId="0">
      <alignment vertical="center"/>
    </xf>
    <xf numFmtId="0" fontId="101" fillId="0" borderId="0">
      <alignment vertical="center"/>
    </xf>
    <xf numFmtId="43"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0" fillId="18" borderId="33" applyNumberFormat="0" applyFont="0" applyAlignment="0" applyProtection="0">
      <alignment vertical="center"/>
    </xf>
    <xf numFmtId="0" fontId="133" fillId="0" borderId="0">
      <alignment vertical="top"/>
      <protection locked="0"/>
    </xf>
    <xf numFmtId="49" fontId="113" fillId="0" borderId="4">
      <alignment horizontal="left" vertical="center" wrapText="1"/>
    </xf>
  </cellStyleXfs>
  <cellXfs count="520">
    <xf numFmtId="0" fontId="0" fillId="0" borderId="0" xfId="0" applyAlignment="1"/>
    <xf numFmtId="0" fontId="1" fillId="0" borderId="0" xfId="0" applyFont="1" applyFill="1" applyBorder="1" applyAlignment="1">
      <alignment vertical="center"/>
    </xf>
    <xf numFmtId="0" fontId="2" fillId="0" borderId="0" xfId="1011" applyFont="1" applyFill="1" applyBorder="1" applyAlignment="1">
      <alignment horizontal="center" vertical="center"/>
    </xf>
    <xf numFmtId="0" fontId="3" fillId="0" borderId="1" xfId="101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1011" applyFont="1" applyFill="1" applyBorder="1" applyAlignment="1">
      <alignment horizontal="center" vertical="center"/>
    </xf>
    <xf numFmtId="0" fontId="6" fillId="0" borderId="1" xfId="0" applyNumberFormat="1" applyFont="1" applyFill="1" applyBorder="1" applyAlignment="1" applyProtection="1">
      <alignment vertical="center" wrapText="1"/>
      <protection locked="0"/>
    </xf>
    <xf numFmtId="0" fontId="6"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0" fontId="7" fillId="0" borderId="0" xfId="224" applyFont="1" applyFill="1" applyBorder="1" applyAlignment="1">
      <alignment vertical="center"/>
    </xf>
    <xf numFmtId="0" fontId="8" fillId="0" borderId="0" xfId="224" applyFont="1" applyFill="1" applyBorder="1" applyAlignment="1">
      <alignment vertical="center"/>
    </xf>
    <xf numFmtId="0" fontId="9" fillId="0" borderId="0" xfId="0" applyFont="1" applyFill="1" applyBorder="1" applyAlignment="1">
      <alignment vertical="center"/>
    </xf>
    <xf numFmtId="0" fontId="10" fillId="0" borderId="0" xfId="224" applyNumberFormat="1" applyFont="1" applyFill="1" applyBorder="1" applyAlignment="1" applyProtection="1">
      <alignment horizontal="center" vertical="center"/>
    </xf>
    <xf numFmtId="0" fontId="0" fillId="0" borderId="0" xfId="224" applyNumberFormat="1" applyFont="1" applyFill="1" applyBorder="1" applyAlignment="1" applyProtection="1">
      <alignment horizontal="left" vertical="center"/>
    </xf>
    <xf numFmtId="0" fontId="11" fillId="0" borderId="1" xfId="897" applyFont="1" applyFill="1" applyBorder="1" applyAlignment="1">
      <alignment horizontal="center" vertical="center" wrapText="1"/>
    </xf>
    <xf numFmtId="0" fontId="12" fillId="0" borderId="1" xfId="897" applyFont="1" applyFill="1" applyBorder="1" applyAlignment="1">
      <alignment horizontal="center" vertical="center" wrapText="1"/>
    </xf>
    <xf numFmtId="0" fontId="12" fillId="0" borderId="2" xfId="897" applyFont="1" applyFill="1" applyBorder="1" applyAlignment="1">
      <alignment horizontal="left" vertical="center" wrapText="1"/>
    </xf>
    <xf numFmtId="0" fontId="12" fillId="0" borderId="3" xfId="897" applyFont="1" applyFill="1" applyBorder="1" applyAlignment="1">
      <alignment horizontal="left" vertical="center" wrapText="1"/>
    </xf>
    <xf numFmtId="49" fontId="13" fillId="0" borderId="4" xfId="0" applyNumberFormat="1" applyFont="1" applyFill="1" applyBorder="1" applyAlignment="1">
      <alignment horizontal="left" vertical="center" wrapText="1"/>
    </xf>
    <xf numFmtId="49" fontId="14" fillId="0" borderId="5" xfId="0" applyNumberFormat="1" applyFont="1" applyFill="1" applyBorder="1" applyAlignment="1">
      <alignment horizontal="left" vertical="center" wrapText="1"/>
    </xf>
    <xf numFmtId="49" fontId="14" fillId="0" borderId="6" xfId="0" applyNumberFormat="1" applyFont="1" applyFill="1" applyBorder="1" applyAlignment="1">
      <alignment horizontal="left" vertical="center" wrapText="1"/>
    </xf>
    <xf numFmtId="0" fontId="12" fillId="0" borderId="7" xfId="897" applyFont="1" applyFill="1" applyBorder="1" applyAlignment="1">
      <alignment horizontal="left" vertical="center" wrapText="1"/>
    </xf>
    <xf numFmtId="49" fontId="14" fillId="0" borderId="8" xfId="0" applyNumberFormat="1" applyFont="1" applyFill="1" applyBorder="1" applyAlignment="1">
      <alignment horizontal="left" vertical="center" wrapText="1"/>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Border="1" applyAlignment="1">
      <alignment vertical="center"/>
    </xf>
    <xf numFmtId="0" fontId="2"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9" fillId="0" borderId="0" xfId="0" applyFont="1" applyFill="1" applyBorder="1" applyAlignment="1">
      <alignment horizontal="right" vertical="center"/>
    </xf>
    <xf numFmtId="0" fontId="20"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197" fontId="21" fillId="0" borderId="1" xfId="0" applyNumberFormat="1" applyFont="1" applyFill="1" applyBorder="1" applyAlignment="1">
      <alignment horizontal="left" vertical="center" wrapText="1"/>
    </xf>
    <xf numFmtId="197" fontId="21" fillId="0" borderId="1" xfId="0" applyNumberFormat="1" applyFont="1" applyFill="1" applyBorder="1" applyAlignment="1">
      <alignment horizontal="center" vertical="center" wrapText="1"/>
    </xf>
    <xf numFmtId="0" fontId="22" fillId="0" borderId="0" xfId="0" applyFont="1" applyFill="1" applyBorder="1" applyAlignment="1">
      <alignment horizontal="left" vertical="center" wrapText="1"/>
    </xf>
    <xf numFmtId="0" fontId="23" fillId="0" borderId="0" xfId="0" applyFont="1" applyFill="1" applyAlignment="1">
      <alignment horizontal="center" vertical="center"/>
    </xf>
    <xf numFmtId="0" fontId="19" fillId="0" borderId="0" xfId="0" applyFont="1" applyFill="1" applyBorder="1" applyAlignment="1">
      <alignment horizontal="left" vertical="center"/>
    </xf>
    <xf numFmtId="0" fontId="21" fillId="0" borderId="0" xfId="0" applyFont="1" applyFill="1" applyBorder="1" applyAlignment="1">
      <alignment horizontal="right" vertical="center"/>
    </xf>
    <xf numFmtId="0" fontId="21" fillId="0" borderId="0" xfId="0" applyFont="1" applyFill="1" applyBorder="1" applyAlignment="1">
      <alignment horizontal="right" vertical="center" wrapText="1"/>
    </xf>
    <xf numFmtId="0" fontId="20" fillId="0" borderId="1" xfId="0" applyFont="1" applyFill="1" applyBorder="1" applyAlignment="1">
      <alignment vertical="center"/>
    </xf>
    <xf numFmtId="197" fontId="21" fillId="0" borderId="1" xfId="0" applyNumberFormat="1" applyFont="1" applyFill="1" applyBorder="1" applyAlignment="1">
      <alignment horizontal="right" vertical="center" wrapText="1"/>
    </xf>
    <xf numFmtId="0" fontId="21" fillId="0" borderId="1" xfId="0" applyFont="1" applyFill="1" applyBorder="1" applyAlignment="1">
      <alignment horizontal="left" vertical="center"/>
    </xf>
    <xf numFmtId="0" fontId="20" fillId="0" borderId="1" xfId="0" applyFont="1" applyFill="1" applyBorder="1" applyAlignment="1">
      <alignment horizontal="left" vertical="center"/>
    </xf>
    <xf numFmtId="0" fontId="24" fillId="0" borderId="0" xfId="0" applyFont="1" applyFill="1" applyAlignment="1">
      <alignment horizontal="center" vertical="center"/>
    </xf>
    <xf numFmtId="0" fontId="25" fillId="0" borderId="0" xfId="0" applyFont="1" applyFill="1" applyBorder="1" applyAlignment="1">
      <alignment vertical="center"/>
    </xf>
    <xf numFmtId="0" fontId="26" fillId="0" borderId="0" xfId="0" applyFont="1" applyFill="1" applyBorder="1" applyAlignment="1">
      <alignment vertical="center"/>
    </xf>
    <xf numFmtId="0" fontId="19"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0" fillId="0" borderId="1" xfId="0" applyFont="1" applyFill="1" applyBorder="1" applyAlignment="1">
      <alignment horizontal="left" vertical="center" wrapText="1"/>
    </xf>
    <xf numFmtId="4" fontId="21" fillId="0" borderId="1" xfId="0" applyNumberFormat="1" applyFont="1" applyFill="1" applyBorder="1" applyAlignment="1">
      <alignment horizontal="right" vertical="center" wrapText="1"/>
    </xf>
    <xf numFmtId="0" fontId="21" fillId="0" borderId="1" xfId="0" applyFont="1" applyFill="1" applyBorder="1" applyAlignment="1">
      <alignment horizontal="left" vertical="center" wrapText="1"/>
    </xf>
    <xf numFmtId="0" fontId="22" fillId="0" borderId="0" xfId="0" applyFont="1" applyFill="1" applyBorder="1" applyAlignment="1">
      <alignment vertical="center" wrapText="1"/>
    </xf>
    <xf numFmtId="0" fontId="19" fillId="0" borderId="0" xfId="0" applyFont="1" applyFill="1" applyBorder="1" applyAlignment="1">
      <alignment vertical="center" wrapText="1"/>
    </xf>
    <xf numFmtId="0" fontId="21" fillId="0" borderId="0" xfId="0" applyFont="1" applyFill="1" applyBorder="1" applyAlignment="1">
      <alignment vertical="center" wrapText="1"/>
    </xf>
    <xf numFmtId="0" fontId="21" fillId="0" borderId="1" xfId="0" applyFont="1" applyFill="1" applyBorder="1" applyAlignment="1">
      <alignment vertical="center" wrapText="1"/>
    </xf>
    <xf numFmtId="4" fontId="21" fillId="0" borderId="1" xfId="0" applyNumberFormat="1" applyFont="1" applyFill="1" applyBorder="1" applyAlignment="1">
      <alignment vertical="center" wrapText="1"/>
    </xf>
    <xf numFmtId="0" fontId="26" fillId="0" borderId="0" xfId="0" applyFont="1" applyFill="1" applyBorder="1" applyAlignment="1">
      <alignment horizontal="left" vertical="center" wrapText="1"/>
    </xf>
    <xf numFmtId="0" fontId="26" fillId="0" borderId="0" xfId="0" applyFont="1" applyFill="1" applyBorder="1" applyAlignment="1">
      <alignment vertical="center" wrapText="1"/>
    </xf>
    <xf numFmtId="0" fontId="19" fillId="0" borderId="0" xfId="0" applyFont="1" applyFill="1" applyBorder="1" applyAlignment="1">
      <alignment horizontal="right" vertical="center" wrapText="1"/>
    </xf>
    <xf numFmtId="0" fontId="12" fillId="0" borderId="0" xfId="0" applyFont="1" applyFill="1" applyBorder="1" applyAlignment="1">
      <alignment vertical="center"/>
    </xf>
    <xf numFmtId="0" fontId="6" fillId="0" borderId="0" xfId="0" applyFont="1" applyFill="1" applyBorder="1" applyAlignment="1">
      <alignment vertical="center"/>
    </xf>
    <xf numFmtId="0" fontId="27" fillId="0" borderId="1" xfId="0" applyFont="1" applyFill="1" applyBorder="1" applyAlignment="1">
      <alignment horizontal="center" vertical="center" wrapText="1"/>
    </xf>
    <xf numFmtId="0" fontId="28" fillId="0" borderId="1" xfId="0" applyFont="1" applyFill="1" applyBorder="1" applyAlignment="1">
      <alignment vertical="center" wrapText="1"/>
    </xf>
    <xf numFmtId="4" fontId="28" fillId="0" borderId="1" xfId="0" applyNumberFormat="1" applyFont="1" applyFill="1" applyBorder="1" applyAlignment="1">
      <alignment vertical="center" wrapText="1"/>
    </xf>
    <xf numFmtId="0" fontId="28" fillId="0" borderId="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2" fillId="0" borderId="0" xfId="745" applyNumberFormat="1" applyFont="1" applyFill="1" applyAlignment="1" applyProtection="1">
      <alignment horizontal="center" vertical="center" wrapText="1"/>
    </xf>
    <xf numFmtId="0" fontId="27" fillId="0" borderId="1" xfId="0" applyFont="1" applyFill="1" applyBorder="1" applyAlignment="1">
      <alignment vertical="center" wrapText="1"/>
    </xf>
    <xf numFmtId="0" fontId="28" fillId="0" borderId="1" xfId="0" applyFont="1" applyFill="1" applyBorder="1" applyAlignment="1">
      <alignment horizontal="center" vertical="center" wrapText="1"/>
    </xf>
    <xf numFmtId="0" fontId="29" fillId="0" borderId="0" xfId="0" applyFont="1" applyFill="1" applyAlignment="1">
      <alignment horizontal="center" vertical="center" wrapText="1"/>
    </xf>
    <xf numFmtId="0" fontId="19" fillId="0" borderId="0" xfId="0" applyFont="1" applyFill="1" applyBorder="1" applyAlignment="1">
      <alignment horizontal="center" vertical="center" wrapText="1"/>
    </xf>
    <xf numFmtId="197" fontId="28" fillId="0" borderId="1" xfId="0" applyNumberFormat="1" applyFont="1" applyFill="1" applyBorder="1" applyAlignment="1">
      <alignment vertical="center" wrapText="1"/>
    </xf>
    <xf numFmtId="0" fontId="9" fillId="0" borderId="0" xfId="745" applyFill="1" applyAlignment="1"/>
    <xf numFmtId="0" fontId="9" fillId="0" borderId="0" xfId="745" applyAlignment="1"/>
    <xf numFmtId="0" fontId="9" fillId="0" borderId="0" xfId="745" applyAlignment="1">
      <alignment horizontal="right" vertical="center"/>
    </xf>
    <xf numFmtId="0" fontId="2" fillId="0" borderId="0" xfId="745" applyNumberFormat="1" applyFont="1" applyFill="1" applyAlignment="1" applyProtection="1">
      <alignment horizontal="right" vertical="center" wrapText="1"/>
    </xf>
    <xf numFmtId="0" fontId="12" fillId="0" borderId="0" xfId="800" applyFont="1" applyAlignment="1" applyProtection="1">
      <alignment horizontal="left" vertical="center"/>
    </xf>
    <xf numFmtId="204" fontId="30" fillId="0" borderId="0" xfId="800" applyNumberFormat="1" applyFont="1" applyAlignment="1">
      <alignment horizontal="right" vertical="center"/>
    </xf>
    <xf numFmtId="0" fontId="30" fillId="0" borderId="0" xfId="800" applyFont="1" applyAlignment="1">
      <alignment horizontal="right" vertical="center"/>
    </xf>
    <xf numFmtId="201" fontId="30" fillId="0" borderId="0" xfId="800" applyNumberFormat="1" applyFont="1" applyFill="1" applyBorder="1" applyAlignment="1" applyProtection="1">
      <alignment horizontal="right" vertical="center"/>
    </xf>
    <xf numFmtId="2" fontId="27" fillId="0" borderId="1" xfId="799" applyNumberFormat="1" applyFont="1" applyFill="1" applyBorder="1" applyAlignment="1" applyProtection="1">
      <alignment horizontal="center" vertical="center" wrapText="1"/>
    </xf>
    <xf numFmtId="189" fontId="27" fillId="0" borderId="1" xfId="1012" applyNumberFormat="1" applyFont="1" applyBorder="1" applyAlignment="1">
      <alignment horizontal="center" vertical="center" wrapText="1"/>
    </xf>
    <xf numFmtId="0" fontId="9" fillId="0" borderId="0" xfId="545" applyAlignment="1">
      <alignment horizontal="center" vertical="center"/>
    </xf>
    <xf numFmtId="49" fontId="27" fillId="0" borderId="1" xfId="801" applyNumberFormat="1" applyFont="1" applyFill="1" applyBorder="1" applyAlignment="1" applyProtection="1">
      <alignment horizontal="left" vertical="center"/>
    </xf>
    <xf numFmtId="176" fontId="27" fillId="0" borderId="1" xfId="932" applyNumberFormat="1" applyFont="1" applyFill="1" applyBorder="1" applyAlignment="1">
      <alignment horizontal="right" vertical="center" wrapText="1"/>
    </xf>
    <xf numFmtId="176" fontId="27" fillId="0" borderId="1" xfId="23" applyNumberFormat="1" applyFont="1" applyFill="1" applyBorder="1" applyAlignment="1" applyProtection="1">
      <alignment horizontal="right" vertical="center" wrapText="1"/>
    </xf>
    <xf numFmtId="187" fontId="27" fillId="0" borderId="1" xfId="32" applyNumberFormat="1" applyFont="1" applyFill="1" applyBorder="1" applyAlignment="1">
      <alignment horizontal="right" vertical="center" wrapText="1"/>
    </xf>
    <xf numFmtId="49" fontId="28" fillId="0" borderId="1" xfId="801" applyNumberFormat="1" applyFont="1" applyFill="1" applyBorder="1" applyAlignment="1" applyProtection="1">
      <alignment horizontal="left" vertical="center"/>
    </xf>
    <xf numFmtId="176" fontId="28" fillId="0" borderId="1" xfId="932" applyNumberFormat="1" applyFont="1" applyFill="1" applyBorder="1" applyAlignment="1">
      <alignment horizontal="right" vertical="center" wrapText="1"/>
    </xf>
    <xf numFmtId="176" fontId="28" fillId="0" borderId="1" xfId="23" applyNumberFormat="1" applyFont="1" applyFill="1" applyBorder="1" applyAlignment="1" applyProtection="1">
      <alignment vertical="center" wrapText="1"/>
    </xf>
    <xf numFmtId="187" fontId="28" fillId="0" borderId="1" xfId="833" applyNumberFormat="1" applyFont="1" applyFill="1" applyBorder="1" applyAlignment="1">
      <alignment horizontal="right" vertical="center" wrapText="1"/>
    </xf>
    <xf numFmtId="187" fontId="27" fillId="0" borderId="1" xfId="833" applyNumberFormat="1" applyFont="1" applyFill="1" applyBorder="1" applyAlignment="1">
      <alignment horizontal="right" vertical="center" wrapText="1"/>
    </xf>
    <xf numFmtId="176" fontId="28" fillId="0" borderId="1" xfId="23" applyNumberFormat="1" applyFont="1" applyFill="1" applyBorder="1" applyAlignment="1" applyProtection="1">
      <alignment horizontal="right" vertical="center" wrapText="1"/>
    </xf>
    <xf numFmtId="176" fontId="27" fillId="0" borderId="1" xfId="23" applyNumberFormat="1" applyFont="1" applyFill="1" applyBorder="1" applyAlignment="1">
      <alignment horizontal="center" vertical="center" wrapText="1"/>
    </xf>
    <xf numFmtId="186" fontId="27" fillId="0" borderId="1" xfId="23" applyNumberFormat="1" applyFont="1" applyFill="1" applyBorder="1" applyAlignment="1">
      <alignment horizontal="right" vertical="center" wrapText="1"/>
    </xf>
    <xf numFmtId="176" fontId="28" fillId="0" borderId="1" xfId="23" applyNumberFormat="1" applyFont="1" applyFill="1" applyBorder="1" applyAlignment="1">
      <alignment horizontal="center" vertical="center" wrapText="1"/>
    </xf>
    <xf numFmtId="186" fontId="28" fillId="0" borderId="1" xfId="23" applyNumberFormat="1" applyFont="1" applyFill="1" applyBorder="1" applyAlignment="1">
      <alignment horizontal="right" vertical="center" wrapText="1"/>
    </xf>
    <xf numFmtId="0" fontId="27" fillId="0" borderId="1" xfId="23" applyNumberFormat="1" applyFont="1" applyFill="1" applyBorder="1" applyAlignment="1">
      <alignment horizontal="right" vertical="center" wrapText="1"/>
    </xf>
    <xf numFmtId="0" fontId="28" fillId="0" borderId="1" xfId="23" applyNumberFormat="1" applyFont="1" applyFill="1" applyBorder="1" applyAlignment="1">
      <alignment horizontal="right" vertical="center" wrapText="1"/>
    </xf>
    <xf numFmtId="3" fontId="27" fillId="0" borderId="1" xfId="23" applyNumberFormat="1" applyFont="1" applyFill="1" applyBorder="1" applyAlignment="1">
      <alignment horizontal="right" vertical="center" wrapText="1"/>
    </xf>
    <xf numFmtId="3" fontId="28" fillId="0" borderId="1" xfId="23" applyNumberFormat="1" applyFont="1" applyFill="1" applyBorder="1" applyAlignment="1">
      <alignment horizontal="right" vertical="center" wrapText="1"/>
    </xf>
    <xf numFmtId="176" fontId="28" fillId="2" borderId="1" xfId="23" applyNumberFormat="1" applyFont="1" applyFill="1" applyBorder="1" applyAlignment="1" applyProtection="1">
      <alignment horizontal="right" vertical="center" wrapText="1"/>
    </xf>
    <xf numFmtId="49" fontId="27" fillId="0" borderId="1" xfId="761" applyNumberFormat="1" applyFont="1" applyFill="1" applyBorder="1" applyAlignment="1" applyProtection="1">
      <alignment horizontal="distributed" vertical="center"/>
    </xf>
    <xf numFmtId="187" fontId="27" fillId="0" borderId="1" xfId="0" applyNumberFormat="1" applyFont="1" applyBorder="1" applyAlignment="1">
      <alignment horizontal="right" vertical="center" wrapText="1"/>
    </xf>
    <xf numFmtId="187" fontId="28" fillId="0" borderId="1" xfId="0" applyNumberFormat="1" applyFont="1" applyBorder="1" applyAlignment="1">
      <alignment horizontal="right" vertical="center" wrapText="1"/>
    </xf>
    <xf numFmtId="176" fontId="27" fillId="0" borderId="1" xfId="23" applyNumberFormat="1" applyFont="1" applyFill="1" applyBorder="1" applyAlignment="1">
      <alignment horizontal="right" vertical="center" wrapText="1"/>
    </xf>
    <xf numFmtId="49" fontId="27" fillId="0" borderId="1" xfId="761" applyNumberFormat="1" applyFont="1" applyFill="1" applyBorder="1" applyAlignment="1" applyProtection="1">
      <alignment horizontal="left" vertical="center"/>
    </xf>
    <xf numFmtId="0" fontId="31" fillId="0" borderId="0" xfId="782" applyFont="1" applyAlignment="1">
      <alignment horizontal="left" wrapText="1"/>
    </xf>
    <xf numFmtId="176" fontId="9" fillId="0" borderId="0" xfId="745" applyNumberFormat="1" applyAlignment="1">
      <alignment horizontal="right" vertical="center"/>
    </xf>
    <xf numFmtId="0" fontId="9" fillId="0" borderId="0" xfId="545" applyFill="1" applyAlignment="1"/>
    <xf numFmtId="0" fontId="9" fillId="0" borderId="0" xfId="545" applyAlignment="1"/>
    <xf numFmtId="0" fontId="2" fillId="0" borderId="0" xfId="545" applyNumberFormat="1" applyFont="1" applyFill="1" applyAlignment="1" applyProtection="1">
      <alignment horizontal="center" vertical="center" wrapText="1"/>
    </xf>
    <xf numFmtId="0" fontId="28" fillId="0" borderId="0" xfId="545" applyFont="1" applyFill="1" applyAlignment="1" applyProtection="1">
      <alignment horizontal="left" vertical="center"/>
    </xf>
    <xf numFmtId="204" fontId="28" fillId="0" borderId="0" xfId="545" applyNumberFormat="1" applyFont="1" applyFill="1" applyAlignment="1" applyProtection="1">
      <alignment horizontal="right"/>
    </xf>
    <xf numFmtId="0" fontId="32" fillId="0" borderId="0" xfId="545" applyFont="1" applyFill="1" applyAlignment="1">
      <alignment vertical="center"/>
    </xf>
    <xf numFmtId="0" fontId="28" fillId="0" borderId="0" xfId="545" applyFont="1" applyFill="1" applyAlignment="1">
      <alignment horizontal="right" vertical="center"/>
    </xf>
    <xf numFmtId="0" fontId="27" fillId="0" borderId="1" xfId="545" applyNumberFormat="1" applyFont="1" applyFill="1" applyBorder="1" applyAlignment="1" applyProtection="1">
      <alignment horizontal="center" vertical="center"/>
    </xf>
    <xf numFmtId="49" fontId="27" fillId="0" borderId="1" xfId="345" applyNumberFormat="1" applyFont="1" applyFill="1" applyBorder="1" applyAlignment="1" applyProtection="1">
      <alignment vertical="center"/>
    </xf>
    <xf numFmtId="176" fontId="27" fillId="0" borderId="1" xfId="721" applyNumberFormat="1" applyFont="1" applyFill="1" applyBorder="1" applyAlignment="1">
      <alignment horizontal="right" vertical="center" wrapText="1"/>
    </xf>
    <xf numFmtId="49" fontId="28" fillId="0" borderId="1" xfId="345" applyNumberFormat="1" applyFont="1" applyFill="1" applyBorder="1" applyAlignment="1" applyProtection="1">
      <alignment vertical="center"/>
    </xf>
    <xf numFmtId="176" fontId="28" fillId="0" borderId="1" xfId="721" applyNumberFormat="1" applyFont="1" applyFill="1" applyBorder="1" applyAlignment="1">
      <alignment horizontal="right" vertical="center" wrapText="1"/>
    </xf>
    <xf numFmtId="187" fontId="28" fillId="0" borderId="1" xfId="32" applyNumberFormat="1" applyFont="1" applyFill="1" applyBorder="1" applyAlignment="1" applyProtection="1">
      <alignment horizontal="right" vertical="center" wrapText="1"/>
    </xf>
    <xf numFmtId="49" fontId="27" fillId="0" borderId="1" xfId="345" applyNumberFormat="1" applyFont="1" applyFill="1" applyBorder="1" applyAlignment="1" applyProtection="1">
      <alignment vertical="center" wrapText="1"/>
    </xf>
    <xf numFmtId="187" fontId="27" fillId="0" borderId="1" xfId="32" applyNumberFormat="1" applyFont="1" applyFill="1" applyBorder="1" applyAlignment="1" applyProtection="1">
      <alignment horizontal="right" vertical="center" wrapText="1"/>
    </xf>
    <xf numFmtId="176" fontId="28" fillId="0" borderId="1" xfId="23" applyNumberFormat="1" applyFont="1" applyFill="1" applyBorder="1" applyAlignment="1">
      <alignment horizontal="right" vertical="center" wrapText="1"/>
    </xf>
    <xf numFmtId="187" fontId="28" fillId="0" borderId="1" xfId="32" applyNumberFormat="1" applyFont="1" applyFill="1" applyBorder="1" applyAlignment="1">
      <alignment horizontal="right" vertical="center" wrapText="1"/>
    </xf>
    <xf numFmtId="182" fontId="9" fillId="0" borderId="1" xfId="0" applyNumberFormat="1" applyFont="1" applyFill="1" applyBorder="1" applyAlignment="1">
      <alignment horizontal="right" vertical="center"/>
    </xf>
    <xf numFmtId="187" fontId="28" fillId="2" borderId="1" xfId="32" applyNumberFormat="1" applyFont="1" applyFill="1" applyBorder="1" applyAlignment="1" applyProtection="1">
      <alignment horizontal="right" vertical="center" wrapText="1"/>
    </xf>
    <xf numFmtId="187" fontId="3" fillId="0" borderId="1" xfId="32" applyNumberFormat="1" applyFont="1" applyFill="1" applyBorder="1" applyAlignment="1" applyProtection="1">
      <alignment horizontal="right" vertical="center" wrapText="1"/>
    </xf>
    <xf numFmtId="176" fontId="9" fillId="0" borderId="0" xfId="545" applyNumberFormat="1" applyAlignment="1"/>
    <xf numFmtId="0" fontId="9" fillId="0" borderId="0" xfId="782" applyFill="1" applyAlignment="1"/>
    <xf numFmtId="0" fontId="9" fillId="0" borderId="0" xfId="782" applyAlignment="1"/>
    <xf numFmtId="0" fontId="33" fillId="0" borderId="0" xfId="782" applyNumberFormat="1" applyFont="1" applyFill="1" applyAlignment="1" applyProtection="1">
      <alignment horizontal="center" vertical="center" wrapText="1"/>
    </xf>
    <xf numFmtId="0" fontId="12" fillId="0" borderId="0" xfId="559" applyFont="1" applyAlignment="1" applyProtection="1">
      <alignment horizontal="left" vertical="center"/>
    </xf>
    <xf numFmtId="0" fontId="30" fillId="0" borderId="0" xfId="559" applyFont="1" applyAlignment="1"/>
    <xf numFmtId="185" fontId="30" fillId="0" borderId="0" xfId="559" applyNumberFormat="1" applyFont="1" applyAlignment="1"/>
    <xf numFmtId="201" fontId="34" fillId="0" borderId="0" xfId="559" applyNumberFormat="1" applyFont="1" applyFill="1" applyBorder="1" applyAlignment="1" applyProtection="1">
      <alignment horizontal="right" vertical="center"/>
    </xf>
    <xf numFmtId="0" fontId="9" fillId="0" borderId="0" xfId="782" applyAlignment="1">
      <alignment horizontal="center" vertical="center"/>
    </xf>
    <xf numFmtId="0" fontId="35" fillId="0" borderId="0" xfId="1011" applyFont="1" applyAlignment="1">
      <alignment horizontal="center" vertical="center"/>
    </xf>
    <xf numFmtId="187" fontId="28" fillId="0" borderId="1" xfId="800" applyNumberFormat="1" applyFont="1" applyFill="1" applyBorder="1" applyAlignment="1" applyProtection="1">
      <alignment horizontal="right" vertical="center" wrapText="1"/>
    </xf>
    <xf numFmtId="49" fontId="27" fillId="0" borderId="1" xfId="801" applyNumberFormat="1" applyFont="1" applyFill="1" applyBorder="1" applyAlignment="1" applyProtection="1">
      <alignment horizontal="left" vertical="center" wrapText="1"/>
    </xf>
    <xf numFmtId="187" fontId="27" fillId="0" borderId="1" xfId="800" applyNumberFormat="1" applyFont="1" applyFill="1" applyBorder="1" applyAlignment="1" applyProtection="1">
      <alignment horizontal="right" vertical="center" wrapText="1"/>
    </xf>
    <xf numFmtId="176" fontId="34" fillId="0" borderId="1" xfId="23" applyNumberFormat="1" applyFont="1" applyFill="1" applyBorder="1" applyAlignment="1" applyProtection="1">
      <alignment vertical="center" wrapText="1"/>
    </xf>
    <xf numFmtId="49" fontId="27" fillId="0" borderId="1" xfId="761" applyNumberFormat="1" applyFont="1" applyFill="1" applyBorder="1" applyAlignment="1" applyProtection="1">
      <alignment horizontal="left" vertical="center" wrapText="1"/>
    </xf>
    <xf numFmtId="176" fontId="9" fillId="0" borderId="0" xfId="782" applyNumberFormat="1" applyAlignment="1"/>
    <xf numFmtId="0" fontId="9" fillId="0" borderId="0" xfId="782" applyAlignment="1">
      <alignment vertical="center"/>
    </xf>
    <xf numFmtId="0" fontId="28" fillId="0" borderId="0" xfId="782" applyFont="1" applyFill="1" applyAlignment="1" applyProtection="1">
      <alignment horizontal="left" vertical="center"/>
    </xf>
    <xf numFmtId="4" fontId="28" fillId="0" borderId="0" xfId="782" applyNumberFormat="1" applyFont="1" applyFill="1" applyAlignment="1" applyProtection="1">
      <alignment horizontal="right" vertical="center"/>
    </xf>
    <xf numFmtId="185" fontId="32" fillId="0" borderId="0" xfId="782" applyNumberFormat="1" applyFont="1" applyFill="1" applyAlignment="1">
      <alignment vertical="center"/>
    </xf>
    <xf numFmtId="0" fontId="28" fillId="0" borderId="0" xfId="782" applyFont="1" applyFill="1" applyAlignment="1">
      <alignment horizontal="right" vertical="center"/>
    </xf>
    <xf numFmtId="0" fontId="27" fillId="0" borderId="1" xfId="780" applyNumberFormat="1" applyFont="1" applyFill="1" applyBorder="1" applyAlignment="1" applyProtection="1">
      <alignment horizontal="center" vertical="center"/>
    </xf>
    <xf numFmtId="49" fontId="27" fillId="0" borderId="1" xfId="783" applyNumberFormat="1" applyFont="1" applyFill="1" applyBorder="1" applyAlignment="1" applyProtection="1">
      <alignment vertical="center"/>
    </xf>
    <xf numFmtId="176" fontId="27" fillId="0" borderId="1" xfId="953" applyNumberFormat="1" applyFont="1" applyBorder="1" applyAlignment="1">
      <alignment horizontal="right" vertical="center" wrapText="1"/>
    </xf>
    <xf numFmtId="176" fontId="27" fillId="0" borderId="1" xfId="721" applyNumberFormat="1" applyFont="1" applyBorder="1" applyAlignment="1">
      <alignment horizontal="right" vertical="center" wrapText="1"/>
    </xf>
    <xf numFmtId="0" fontId="35" fillId="0" borderId="0" xfId="1011" applyFont="1">
      <alignment vertical="center"/>
    </xf>
    <xf numFmtId="49" fontId="28" fillId="0" borderId="1" xfId="783" applyNumberFormat="1" applyFont="1" applyFill="1" applyBorder="1" applyAlignment="1" applyProtection="1">
      <alignment vertical="center"/>
    </xf>
    <xf numFmtId="176" fontId="28" fillId="0" borderId="1" xfId="953" applyNumberFormat="1" applyFont="1" applyBorder="1" applyAlignment="1">
      <alignment horizontal="right" vertical="center" wrapText="1"/>
    </xf>
    <xf numFmtId="176" fontId="28" fillId="0" borderId="1" xfId="721" applyNumberFormat="1" applyFont="1" applyBorder="1" applyAlignment="1">
      <alignment horizontal="right" vertical="center" wrapText="1"/>
    </xf>
    <xf numFmtId="176" fontId="27" fillId="0" borderId="1" xfId="953" applyNumberFormat="1" applyFont="1" applyFill="1" applyBorder="1" applyAlignment="1">
      <alignment horizontal="right" vertical="center" wrapText="1"/>
    </xf>
    <xf numFmtId="176" fontId="28" fillId="2" borderId="1" xfId="721" applyNumberFormat="1" applyFont="1" applyFill="1" applyBorder="1" applyAlignment="1">
      <alignment horizontal="right" vertical="center" wrapText="1"/>
    </xf>
    <xf numFmtId="49" fontId="27" fillId="0" borderId="1" xfId="761" applyNumberFormat="1" applyFont="1" applyFill="1" applyBorder="1" applyAlignment="1" applyProtection="1">
      <alignment vertical="center"/>
    </xf>
    <xf numFmtId="0" fontId="9" fillId="0" borderId="0" xfId="1012">
      <alignment vertical="center"/>
    </xf>
    <xf numFmtId="0" fontId="8" fillId="0" borderId="0" xfId="1012" applyFont="1" applyAlignment="1">
      <alignment horizontal="center" vertical="center" wrapText="1"/>
    </xf>
    <xf numFmtId="0" fontId="9" fillId="0" borderId="0" xfId="1012" applyFill="1">
      <alignment vertical="center"/>
    </xf>
    <xf numFmtId="0" fontId="1" fillId="0" borderId="0" xfId="0" applyFont="1" applyFill="1" applyAlignment="1">
      <alignment vertical="center"/>
    </xf>
    <xf numFmtId="0" fontId="36" fillId="0" borderId="0" xfId="834" applyFont="1" applyAlignment="1">
      <alignment horizontal="center" vertical="center" shrinkToFit="1"/>
    </xf>
    <xf numFmtId="0" fontId="10" fillId="0" borderId="0" xfId="834" applyFont="1" applyAlignment="1">
      <alignment horizontal="center" vertical="center" shrinkToFit="1"/>
    </xf>
    <xf numFmtId="0" fontId="12" fillId="0" borderId="0" xfId="834" applyFont="1" applyBorder="1" applyAlignment="1">
      <alignment horizontal="left" vertical="center" wrapText="1"/>
    </xf>
    <xf numFmtId="0" fontId="12" fillId="0" borderId="0" xfId="0" applyFont="1" applyFill="1" applyAlignment="1">
      <alignment horizontal="right"/>
    </xf>
    <xf numFmtId="0" fontId="27" fillId="0" borderId="1" xfId="1016" applyFont="1" applyBorder="1" applyAlignment="1">
      <alignment horizontal="center" vertical="center"/>
    </xf>
    <xf numFmtId="0" fontId="12" fillId="0" borderId="1" xfId="0" applyFont="1" applyFill="1" applyBorder="1" applyAlignment="1">
      <alignment horizontal="center" vertical="center"/>
    </xf>
    <xf numFmtId="176" fontId="28" fillId="0" borderId="1" xfId="23" applyNumberFormat="1" applyFont="1" applyBorder="1" applyAlignment="1">
      <alignment horizontal="right" vertical="center" wrapText="1"/>
    </xf>
    <xf numFmtId="0" fontId="11" fillId="0" borderId="1" xfId="0" applyFont="1" applyFill="1" applyBorder="1" applyAlignment="1">
      <alignment horizontal="center" vertical="center"/>
    </xf>
    <xf numFmtId="0" fontId="37" fillId="0" borderId="1" xfId="1012" applyFont="1" applyFill="1" applyBorder="1">
      <alignment vertical="center"/>
    </xf>
    <xf numFmtId="0" fontId="38" fillId="0" borderId="0" xfId="0" applyFont="1" applyFill="1" applyAlignment="1">
      <alignment vertical="top"/>
    </xf>
    <xf numFmtId="0" fontId="10" fillId="0" borderId="0" xfId="833" applyFont="1" applyFill="1" applyAlignment="1">
      <alignment horizontal="center" vertical="center" shrinkToFit="1"/>
    </xf>
    <xf numFmtId="0" fontId="12" fillId="0" borderId="0" xfId="833" applyFont="1" applyFill="1" applyAlignment="1">
      <alignment horizontal="left" vertical="center" wrapText="1"/>
    </xf>
    <xf numFmtId="189" fontId="28" fillId="0" borderId="0" xfId="1014" applyNumberFormat="1" applyFont="1" applyFill="1" applyBorder="1" applyAlignment="1">
      <alignment horizontal="right" vertical="center"/>
    </xf>
    <xf numFmtId="0" fontId="27" fillId="0" borderId="1" xfId="1014" applyFont="1" applyFill="1" applyBorder="1" applyAlignment="1">
      <alignment horizontal="center" vertical="center"/>
    </xf>
    <xf numFmtId="189" fontId="27" fillId="0" borderId="1" xfId="1012" applyNumberFormat="1" applyFont="1" applyFill="1" applyBorder="1" applyAlignment="1">
      <alignment horizontal="center" vertical="center" wrapText="1"/>
    </xf>
    <xf numFmtId="0" fontId="0" fillId="0" borderId="0" xfId="0" applyFont="1" applyAlignment="1"/>
    <xf numFmtId="49" fontId="27" fillId="0" borderId="1" xfId="0" applyNumberFormat="1" applyFont="1" applyFill="1" applyBorder="1" applyAlignment="1" applyProtection="1">
      <alignment vertical="center" wrapText="1"/>
    </xf>
    <xf numFmtId="176" fontId="27" fillId="0" borderId="1" xfId="1012" applyNumberFormat="1" applyFont="1" applyFill="1" applyBorder="1" applyAlignment="1">
      <alignment horizontal="right" vertical="center" wrapText="1"/>
    </xf>
    <xf numFmtId="187" fontId="27" fillId="0" borderId="1" xfId="32" applyNumberFormat="1" applyFont="1" applyFill="1" applyBorder="1" applyAlignment="1" applyProtection="1">
      <alignment horizontal="right" vertical="center" wrapText="1"/>
      <protection locked="0"/>
    </xf>
    <xf numFmtId="0" fontId="28" fillId="0" borderId="1" xfId="511" applyNumberFormat="1" applyFont="1" applyFill="1" applyBorder="1" applyAlignment="1">
      <alignment horizontal="left" vertical="center" wrapText="1"/>
    </xf>
    <xf numFmtId="176" fontId="28" fillId="0" borderId="1" xfId="1012" applyNumberFormat="1" applyFont="1" applyFill="1" applyBorder="1" applyAlignment="1">
      <alignment horizontal="right" vertical="center" wrapText="1"/>
    </xf>
    <xf numFmtId="187" fontId="28" fillId="0" borderId="1" xfId="1012" applyNumberFormat="1" applyFont="1" applyFill="1" applyBorder="1" applyAlignment="1">
      <alignment horizontal="right" vertical="center" wrapText="1"/>
    </xf>
    <xf numFmtId="41" fontId="28" fillId="0" borderId="1" xfId="1012" applyNumberFormat="1" applyFont="1" applyFill="1" applyBorder="1" applyAlignment="1">
      <alignment horizontal="right" vertical="center" wrapText="1"/>
    </xf>
    <xf numFmtId="187" fontId="28" fillId="0" borderId="1" xfId="32" applyNumberFormat="1" applyFont="1" applyFill="1" applyBorder="1" applyAlignment="1" applyProtection="1">
      <alignment horizontal="right" vertical="center" wrapText="1"/>
      <protection locked="0"/>
    </xf>
    <xf numFmtId="187" fontId="28" fillId="0" borderId="1" xfId="1012" applyNumberFormat="1" applyFont="1" applyBorder="1" applyAlignment="1">
      <alignment horizontal="right" vertical="center" wrapText="1"/>
    </xf>
    <xf numFmtId="187" fontId="27" fillId="0" borderId="1" xfId="1012" applyNumberFormat="1" applyFont="1" applyFill="1" applyBorder="1" applyAlignment="1">
      <alignment horizontal="right" vertical="center" wrapText="1"/>
    </xf>
    <xf numFmtId="187" fontId="27" fillId="0" borderId="1" xfId="1012" applyNumberFormat="1" applyFont="1" applyBorder="1" applyAlignment="1">
      <alignment horizontal="right" vertical="center" wrapText="1"/>
    </xf>
    <xf numFmtId="49" fontId="28" fillId="0" borderId="1" xfId="0" applyNumberFormat="1" applyFont="1" applyFill="1" applyBorder="1" applyAlignment="1" applyProtection="1">
      <alignment vertical="center" wrapText="1"/>
    </xf>
    <xf numFmtId="0" fontId="27" fillId="0" borderId="1" xfId="1012" applyFont="1" applyFill="1" applyBorder="1" applyAlignment="1">
      <alignment horizontal="distributed" vertical="center" wrapText="1"/>
    </xf>
    <xf numFmtId="0" fontId="27" fillId="0" borderId="1" xfId="511" applyNumberFormat="1" applyFont="1" applyFill="1" applyBorder="1" applyAlignment="1">
      <alignment horizontal="left" vertical="center" wrapText="1"/>
    </xf>
    <xf numFmtId="0" fontId="28" fillId="0" borderId="1" xfId="511" applyNumberFormat="1" applyFont="1" applyFill="1" applyBorder="1" applyAlignment="1">
      <alignment horizontal="left" vertical="center" wrapText="1" indent="1"/>
    </xf>
    <xf numFmtId="176" fontId="12" fillId="0" borderId="1" xfId="0" applyNumberFormat="1" applyFont="1" applyFill="1" applyBorder="1" applyAlignment="1">
      <alignment horizontal="right" vertical="center" wrapText="1"/>
    </xf>
    <xf numFmtId="0" fontId="27" fillId="0" borderId="1" xfId="1012" applyFont="1" applyFill="1" applyBorder="1" applyAlignment="1">
      <alignment horizontal="left" vertical="center" wrapText="1"/>
    </xf>
    <xf numFmtId="176" fontId="11" fillId="0" borderId="1" xfId="0" applyNumberFormat="1" applyFont="1" applyFill="1" applyBorder="1" applyAlignment="1">
      <alignment horizontal="right" vertical="center" wrapText="1"/>
    </xf>
    <xf numFmtId="41" fontId="27" fillId="0" borderId="1" xfId="1012" applyNumberFormat="1" applyFont="1" applyFill="1" applyBorder="1" applyAlignment="1">
      <alignment horizontal="right" vertical="center" wrapText="1"/>
    </xf>
    <xf numFmtId="41" fontId="0" fillId="0" borderId="0" xfId="0" applyNumberFormat="1" applyAlignment="1"/>
    <xf numFmtId="176" fontId="0" fillId="0" borderId="0" xfId="0" applyNumberFormat="1" applyAlignment="1"/>
    <xf numFmtId="0" fontId="9" fillId="0" borderId="0" xfId="511" applyAlignment="1"/>
    <xf numFmtId="0" fontId="31" fillId="3" borderId="0" xfId="511" applyFont="1" applyFill="1" applyAlignment="1"/>
    <xf numFmtId="0" fontId="10" fillId="0" borderId="0" xfId="833" applyFont="1" applyAlignment="1">
      <alignment horizontal="center" vertical="center" shrinkToFit="1"/>
    </xf>
    <xf numFmtId="0" fontId="39" fillId="3" borderId="0" xfId="833" applyFont="1" applyFill="1" applyAlignment="1">
      <alignment horizontal="center" vertical="center" shrinkToFit="1"/>
    </xf>
    <xf numFmtId="0" fontId="12" fillId="0" borderId="0" xfId="833" applyFont="1" applyAlignment="1">
      <alignment horizontal="left" vertical="center" wrapText="1"/>
    </xf>
    <xf numFmtId="0" fontId="40" fillId="0" borderId="0" xfId="833" applyFont="1" applyFill="1" applyAlignment="1">
      <alignment horizontal="left" vertical="center" wrapText="1"/>
    </xf>
    <xf numFmtId="0" fontId="28" fillId="0" borderId="0" xfId="511" applyFont="1" applyAlignment="1">
      <alignment horizontal="right" vertical="center"/>
    </xf>
    <xf numFmtId="0" fontId="27" fillId="0" borderId="1" xfId="511" applyFont="1" applyFill="1" applyBorder="1" applyAlignment="1">
      <alignment horizontal="center" vertical="center" wrapText="1"/>
    </xf>
    <xf numFmtId="0" fontId="34" fillId="0" borderId="1" xfId="0" applyFont="1" applyFill="1" applyBorder="1" applyAlignment="1" applyProtection="1">
      <alignment horizontal="right" vertical="center"/>
      <protection locked="0"/>
    </xf>
    <xf numFmtId="187" fontId="11" fillId="0" borderId="1" xfId="833" applyNumberFormat="1" applyFont="1" applyFill="1" applyBorder="1" applyAlignment="1">
      <alignment horizontal="right" vertical="center" wrapText="1"/>
    </xf>
    <xf numFmtId="0" fontId="34" fillId="3" borderId="1" xfId="0" applyFont="1" applyFill="1" applyBorder="1" applyAlignment="1" applyProtection="1">
      <alignment horizontal="right" vertical="center"/>
      <protection locked="0"/>
    </xf>
    <xf numFmtId="187" fontId="12" fillId="0" borderId="1" xfId="0" applyNumberFormat="1" applyFont="1" applyBorder="1" applyAlignment="1">
      <alignment horizontal="right" vertical="center" wrapText="1"/>
    </xf>
    <xf numFmtId="0" fontId="34" fillId="0" borderId="1" xfId="0" applyNumberFormat="1" applyFont="1" applyFill="1" applyBorder="1" applyAlignment="1" applyProtection="1">
      <alignment horizontal="right" vertical="center"/>
    </xf>
    <xf numFmtId="187" fontId="12" fillId="0" borderId="1" xfId="833" applyNumberFormat="1" applyFont="1" applyFill="1" applyBorder="1" applyAlignment="1">
      <alignment horizontal="right" vertical="center" wrapText="1"/>
    </xf>
    <xf numFmtId="3" fontId="34" fillId="3" borderId="1" xfId="0" applyNumberFormat="1" applyFont="1" applyFill="1" applyBorder="1" applyAlignment="1" applyProtection="1">
      <alignment horizontal="right" vertical="center" wrapText="1"/>
      <protection locked="0"/>
    </xf>
    <xf numFmtId="3" fontId="34" fillId="0" borderId="1" xfId="0" applyNumberFormat="1" applyFont="1" applyFill="1" applyBorder="1" applyAlignment="1" applyProtection="1">
      <alignment horizontal="right" vertical="center" wrapText="1"/>
      <protection locked="0"/>
    </xf>
    <xf numFmtId="187" fontId="12" fillId="0" borderId="1" xfId="0" applyNumberFormat="1" applyFont="1" applyFill="1" applyBorder="1" applyAlignment="1">
      <alignment horizontal="right" vertical="center" wrapText="1"/>
    </xf>
    <xf numFmtId="4" fontId="14" fillId="0" borderId="1" xfId="1333" applyNumberFormat="1" applyFont="1" applyFill="1" applyBorder="1" applyAlignment="1" applyProtection="1">
      <alignment horizontal="right" vertical="center"/>
    </xf>
    <xf numFmtId="4" fontId="41" fillId="0" borderId="1" xfId="1333" applyNumberFormat="1" applyFont="1" applyFill="1" applyBorder="1" applyAlignment="1" applyProtection="1">
      <alignment horizontal="right" vertical="center"/>
    </xf>
    <xf numFmtId="176" fontId="27" fillId="0" borderId="1" xfId="833" applyNumberFormat="1" applyFont="1" applyFill="1" applyBorder="1" applyAlignment="1">
      <alignment horizontal="right" vertical="center" wrapText="1"/>
    </xf>
    <xf numFmtId="176" fontId="28" fillId="0" borderId="1" xfId="833" applyNumberFormat="1" applyFont="1" applyFill="1" applyBorder="1" applyAlignment="1">
      <alignment horizontal="right" vertical="center" wrapText="1"/>
    </xf>
    <xf numFmtId="176" fontId="28" fillId="3" borderId="1" xfId="833" applyNumberFormat="1" applyFont="1" applyFill="1" applyBorder="1" applyAlignment="1">
      <alignment horizontal="right" vertical="center" wrapText="1"/>
    </xf>
    <xf numFmtId="176" fontId="27" fillId="3" borderId="1" xfId="1012" applyNumberFormat="1" applyFont="1" applyFill="1" applyBorder="1" applyAlignment="1">
      <alignment horizontal="right" vertical="center" wrapText="1"/>
    </xf>
    <xf numFmtId="176" fontId="28" fillId="3" borderId="1" xfId="1012" applyNumberFormat="1" applyFont="1" applyFill="1" applyBorder="1" applyAlignment="1">
      <alignment horizontal="right" vertical="center" wrapText="1"/>
    </xf>
    <xf numFmtId="176" fontId="28" fillId="0" borderId="1" xfId="1213" applyNumberFormat="1" applyFont="1" applyFill="1" applyBorder="1" applyAlignment="1">
      <alignment horizontal="right" vertical="center" wrapText="1"/>
    </xf>
    <xf numFmtId="176" fontId="27" fillId="0" borderId="1" xfId="1213" applyNumberFormat="1" applyFont="1" applyFill="1" applyBorder="1" applyAlignment="1">
      <alignment horizontal="right" vertical="center" wrapText="1"/>
    </xf>
    <xf numFmtId="187" fontId="11" fillId="0" borderId="1" xfId="0" applyNumberFormat="1" applyFont="1" applyFill="1" applyBorder="1" applyAlignment="1">
      <alignment horizontal="right" vertical="center" wrapText="1"/>
    </xf>
    <xf numFmtId="0" fontId="11" fillId="0" borderId="1" xfId="0" applyFont="1" applyFill="1" applyBorder="1" applyAlignment="1">
      <alignment horizontal="distributed" vertical="center" wrapText="1"/>
    </xf>
    <xf numFmtId="49" fontId="27" fillId="0" borderId="1" xfId="0" applyNumberFormat="1" applyFont="1" applyFill="1" applyBorder="1" applyAlignment="1" applyProtection="1">
      <alignment horizontal="left" vertical="center" wrapText="1"/>
    </xf>
    <xf numFmtId="176" fontId="27" fillId="0" borderId="1" xfId="0" applyNumberFormat="1" applyFont="1" applyFill="1" applyBorder="1" applyAlignment="1">
      <alignment horizontal="right" vertical="center" wrapText="1"/>
    </xf>
    <xf numFmtId="41" fontId="9" fillId="0" borderId="0" xfId="511" applyNumberFormat="1" applyAlignment="1"/>
    <xf numFmtId="176" fontId="9" fillId="0" borderId="0" xfId="511" applyNumberFormat="1" applyAlignment="1"/>
    <xf numFmtId="0" fontId="28" fillId="0" borderId="0" xfId="511" applyFont="1" applyAlignment="1"/>
    <xf numFmtId="0" fontId="9" fillId="0" borderId="0" xfId="511" applyFill="1" applyAlignment="1"/>
    <xf numFmtId="0" fontId="10" fillId="2" borderId="0" xfId="833" applyFont="1" applyFill="1" applyAlignment="1">
      <alignment horizontal="center" vertical="center" shrinkToFit="1"/>
    </xf>
    <xf numFmtId="0" fontId="42" fillId="2" borderId="0" xfId="833" applyFont="1" applyFill="1" applyAlignment="1">
      <alignment vertical="center" shrinkToFit="1"/>
    </xf>
    <xf numFmtId="0" fontId="12" fillId="2" borderId="0" xfId="833" applyFont="1" applyFill="1" applyAlignment="1">
      <alignment horizontal="left" vertical="center" wrapText="1"/>
    </xf>
    <xf numFmtId="0" fontId="28" fillId="2" borderId="0" xfId="511" applyFont="1" applyFill="1" applyAlignment="1">
      <alignment horizontal="right" vertical="center"/>
    </xf>
    <xf numFmtId="189" fontId="9" fillId="2" borderId="0" xfId="1014" applyNumberFormat="1" applyFont="1" applyFill="1" applyBorder="1" applyAlignment="1">
      <alignment vertical="center"/>
    </xf>
    <xf numFmtId="0" fontId="27" fillId="0" borderId="1" xfId="1014" applyFont="1" applyFill="1" applyBorder="1" applyAlignment="1">
      <alignment horizontal="distributed" vertical="center" wrapText="1" indent="3"/>
    </xf>
    <xf numFmtId="0" fontId="9" fillId="2" borderId="0" xfId="511" applyFill="1" applyAlignment="1"/>
    <xf numFmtId="41" fontId="11" fillId="0" borderId="1" xfId="0" applyNumberFormat="1" applyFont="1" applyFill="1" applyBorder="1" applyAlignment="1">
      <alignment horizontal="right" vertical="center" wrapText="1"/>
    </xf>
    <xf numFmtId="0" fontId="9" fillId="2" borderId="0" xfId="545" applyFill="1" applyAlignment="1"/>
    <xf numFmtId="41" fontId="28" fillId="0" borderId="1" xfId="1012" applyNumberFormat="1" applyFont="1" applyBorder="1" applyAlignment="1">
      <alignment horizontal="right" vertical="center" wrapText="1"/>
    </xf>
    <xf numFmtId="0" fontId="28" fillId="0" borderId="1" xfId="738" applyNumberFormat="1" applyFont="1" applyFill="1" applyBorder="1" applyAlignment="1">
      <alignment horizontal="left" vertical="center" wrapText="1"/>
    </xf>
    <xf numFmtId="0" fontId="27" fillId="0" borderId="1" xfId="1014" applyFont="1" applyFill="1" applyBorder="1" applyAlignment="1">
      <alignment horizontal="left" vertical="center" wrapText="1"/>
    </xf>
    <xf numFmtId="0" fontId="28" fillId="0" borderId="1" xfId="738" applyNumberFormat="1" applyFont="1" applyFill="1" applyBorder="1" applyAlignment="1">
      <alignment horizontal="left" vertical="center" wrapText="1" indent="2"/>
    </xf>
    <xf numFmtId="187" fontId="11" fillId="0" borderId="1" xfId="0" applyNumberFormat="1" applyFont="1" applyBorder="1" applyAlignment="1">
      <alignment horizontal="right" vertical="center" wrapText="1"/>
    </xf>
    <xf numFmtId="0" fontId="28" fillId="0" borderId="1" xfId="738" applyNumberFormat="1" applyFont="1" applyFill="1" applyBorder="1" applyAlignment="1">
      <alignment horizontal="left" vertical="center" wrapText="1" indent="1"/>
    </xf>
    <xf numFmtId="0" fontId="27" fillId="0" borderId="1" xfId="738" applyNumberFormat="1" applyFont="1" applyFill="1" applyBorder="1" applyAlignment="1">
      <alignment horizontal="left" vertical="center" wrapText="1"/>
    </xf>
    <xf numFmtId="41" fontId="9" fillId="0" borderId="0" xfId="511" applyNumberFormat="1" applyFill="1" applyAlignment="1"/>
    <xf numFmtId="201" fontId="28" fillId="0" borderId="0" xfId="745" applyNumberFormat="1" applyFont="1" applyFill="1" applyBorder="1" applyAlignment="1" applyProtection="1">
      <alignment horizontal="left" vertical="center"/>
    </xf>
    <xf numFmtId="0" fontId="28" fillId="0" borderId="0" xfId="511" applyFont="1" applyFill="1" applyBorder="1" applyAlignment="1">
      <alignment vertical="center"/>
    </xf>
    <xf numFmtId="0" fontId="28" fillId="0" borderId="0" xfId="511" applyFont="1" applyFill="1" applyAlignment="1">
      <alignment vertical="center"/>
    </xf>
    <xf numFmtId="201" fontId="30" fillId="0" borderId="0" xfId="745" applyNumberFormat="1" applyFont="1" applyFill="1" applyBorder="1" applyAlignment="1" applyProtection="1">
      <alignment horizontal="right" vertical="center"/>
    </xf>
    <xf numFmtId="41" fontId="27" fillId="0" borderId="1" xfId="1213" applyNumberFormat="1" applyFont="1" applyFill="1" applyBorder="1" applyAlignment="1">
      <alignment horizontal="right" vertical="center" wrapText="1"/>
    </xf>
    <xf numFmtId="0" fontId="43" fillId="2" borderId="0" xfId="1011" applyFont="1" applyFill="1">
      <alignment vertical="center"/>
    </xf>
    <xf numFmtId="41" fontId="28" fillId="0" borderId="1" xfId="1213" applyNumberFormat="1" applyFont="1" applyFill="1" applyBorder="1" applyAlignment="1">
      <alignment horizontal="right" vertical="center" wrapText="1"/>
    </xf>
    <xf numFmtId="41" fontId="44" fillId="0" borderId="1" xfId="0" applyNumberFormat="1" applyFont="1" applyFill="1" applyBorder="1" applyAlignment="1">
      <alignment horizontal="right" vertical="center" wrapText="1"/>
    </xf>
    <xf numFmtId="41" fontId="34" fillId="0" borderId="1" xfId="0" applyNumberFormat="1" applyFont="1" applyFill="1" applyBorder="1" applyAlignment="1">
      <alignment horizontal="right" vertical="center" wrapText="1"/>
    </xf>
    <xf numFmtId="41" fontId="28" fillId="0" borderId="1" xfId="0" applyNumberFormat="1" applyFont="1" applyFill="1" applyBorder="1" applyAlignment="1" applyProtection="1">
      <alignment horizontal="right" vertical="center" wrapText="1"/>
    </xf>
    <xf numFmtId="41" fontId="12" fillId="0" borderId="1" xfId="0" applyNumberFormat="1" applyFont="1" applyFill="1" applyBorder="1" applyAlignment="1">
      <alignment horizontal="right" vertical="center" wrapText="1"/>
    </xf>
    <xf numFmtId="41" fontId="28" fillId="0" borderId="1" xfId="833" applyNumberFormat="1" applyFont="1" applyFill="1" applyBorder="1" applyAlignment="1">
      <alignment horizontal="right" vertical="center" wrapText="1"/>
    </xf>
    <xf numFmtId="41" fontId="27" fillId="0" borderId="1" xfId="0" applyNumberFormat="1" applyFont="1" applyFill="1" applyBorder="1" applyAlignment="1" applyProtection="1">
      <alignment horizontal="right" vertical="center" wrapText="1"/>
    </xf>
    <xf numFmtId="41" fontId="27" fillId="0" borderId="1" xfId="833" applyNumberFormat="1" applyFont="1" applyFill="1" applyBorder="1" applyAlignment="1">
      <alignment horizontal="right" vertical="center" wrapText="1"/>
    </xf>
    <xf numFmtId="0" fontId="11" fillId="0" borderId="1" xfId="0" applyFont="1" applyBorder="1" applyAlignment="1">
      <alignment horizontal="distributed" vertical="center" wrapText="1"/>
    </xf>
    <xf numFmtId="41" fontId="27" fillId="3" borderId="1" xfId="1213" applyNumberFormat="1" applyFont="1" applyFill="1" applyBorder="1" applyAlignment="1">
      <alignment horizontal="right" vertical="center" wrapText="1"/>
    </xf>
    <xf numFmtId="0" fontId="45" fillId="0" borderId="0" xfId="0" applyFont="1" applyAlignment="1"/>
    <xf numFmtId="0" fontId="0" fillId="0" borderId="0" xfId="0" applyFill="1" applyAlignment="1"/>
    <xf numFmtId="0" fontId="46" fillId="0" borderId="0" xfId="761" applyFont="1" applyFill="1" applyAlignment="1">
      <alignment horizontal="center" vertical="center"/>
    </xf>
    <xf numFmtId="0" fontId="45" fillId="0" borderId="0" xfId="0" applyFont="1" applyFill="1" applyAlignment="1"/>
    <xf numFmtId="0" fontId="12" fillId="0" borderId="0" xfId="761" applyFont="1" applyFill="1" applyAlignment="1">
      <alignment horizontal="left" vertical="center"/>
    </xf>
    <xf numFmtId="0" fontId="12" fillId="0" borderId="0" xfId="0" applyFont="1" applyFill="1" applyAlignment="1">
      <alignment vertical="center"/>
    </xf>
    <xf numFmtId="0" fontId="12" fillId="0" borderId="0" xfId="761" applyFont="1" applyFill="1" applyAlignment="1">
      <alignment horizontal="right" vertical="center"/>
    </xf>
    <xf numFmtId="176" fontId="9" fillId="0" borderId="0" xfId="511" applyNumberFormat="1" applyFont="1" applyFill="1" applyAlignment="1">
      <alignment horizontal="center" vertical="center" wrapText="1"/>
    </xf>
    <xf numFmtId="0" fontId="12" fillId="0" borderId="1" xfId="0" applyFont="1" applyFill="1" applyBorder="1" applyAlignment="1">
      <alignment horizontal="left" vertical="center" wrapText="1"/>
    </xf>
    <xf numFmtId="176" fontId="28" fillId="0" borderId="1" xfId="0" applyNumberFormat="1" applyFont="1" applyFill="1" applyBorder="1" applyAlignment="1">
      <alignment vertical="center" wrapText="1"/>
    </xf>
    <xf numFmtId="0" fontId="35" fillId="0" borderId="0" xfId="1011" applyFont="1" applyFill="1" applyAlignment="1">
      <alignment horizontal="center" vertical="center"/>
    </xf>
    <xf numFmtId="187" fontId="28" fillId="0" borderId="1" xfId="32" applyNumberFormat="1" applyFont="1" applyFill="1" applyBorder="1" applyAlignment="1">
      <alignment vertical="center" wrapText="1"/>
    </xf>
    <xf numFmtId="0" fontId="12" fillId="0" borderId="1" xfId="0" applyFont="1" applyBorder="1" applyAlignment="1">
      <alignment horizontal="left" vertical="center" wrapText="1"/>
    </xf>
    <xf numFmtId="0" fontId="35" fillId="2" borderId="0" xfId="1011" applyFont="1" applyFill="1" applyAlignment="1">
      <alignment horizontal="center" vertical="center"/>
    </xf>
    <xf numFmtId="0" fontId="11" fillId="0" borderId="1" xfId="0" applyFont="1" applyFill="1" applyBorder="1" applyAlignment="1">
      <alignment horizontal="center" vertical="center" wrapText="1"/>
    </xf>
    <xf numFmtId="176" fontId="27" fillId="0" borderId="1" xfId="0" applyNumberFormat="1" applyFont="1" applyFill="1" applyBorder="1" applyAlignment="1">
      <alignment vertical="center" wrapText="1"/>
    </xf>
    <xf numFmtId="0" fontId="9" fillId="0" borderId="0" xfId="1012" applyProtection="1">
      <alignment vertical="center"/>
    </xf>
    <xf numFmtId="0" fontId="35" fillId="0" borderId="0" xfId="1012" applyFont="1" applyProtection="1">
      <alignment vertical="center"/>
    </xf>
    <xf numFmtId="0" fontId="37" fillId="0" borderId="0" xfId="1012" applyFont="1" applyAlignment="1" applyProtection="1">
      <alignment horizontal="center" vertical="center"/>
    </xf>
    <xf numFmtId="0" fontId="37" fillId="0" borderId="0" xfId="1012" applyFont="1" applyProtection="1">
      <alignment vertical="center"/>
    </xf>
    <xf numFmtId="0" fontId="9" fillId="2" borderId="0" xfId="1012" applyFill="1" applyProtection="1">
      <alignment vertical="center"/>
    </xf>
    <xf numFmtId="189" fontId="9" fillId="0" borderId="0" xfId="1012" applyNumberFormat="1" applyProtection="1">
      <alignment vertical="center"/>
    </xf>
    <xf numFmtId="176" fontId="9" fillId="0" borderId="0" xfId="511" applyNumberFormat="1" applyAlignment="1" applyProtection="1"/>
    <xf numFmtId="0" fontId="9" fillId="0" borderId="0" xfId="1012" applyFill="1" applyProtection="1">
      <alignment vertical="center"/>
    </xf>
    <xf numFmtId="0" fontId="47" fillId="0" borderId="0" xfId="0" applyFont="1" applyFill="1" applyAlignment="1">
      <alignment horizontal="center" vertical="center"/>
    </xf>
    <xf numFmtId="176" fontId="9" fillId="0" borderId="0" xfId="511" applyNumberFormat="1" applyFill="1" applyAlignment="1" applyProtection="1"/>
    <xf numFmtId="0" fontId="35" fillId="0" borderId="0" xfId="1012" applyFont="1" applyFill="1" applyProtection="1">
      <alignment vertical="center"/>
    </xf>
    <xf numFmtId="0" fontId="28" fillId="0" borderId="0" xfId="1012" applyFont="1" applyFill="1" applyProtection="1">
      <alignment vertical="center"/>
    </xf>
    <xf numFmtId="189" fontId="28" fillId="0" borderId="0" xfId="1012" applyNumberFormat="1" applyFont="1" applyFill="1" applyBorder="1" applyAlignment="1" applyProtection="1">
      <alignment horizontal="right" vertical="center"/>
    </xf>
    <xf numFmtId="176" fontId="35" fillId="0" borderId="0" xfId="511" applyNumberFormat="1" applyFont="1" applyFill="1" applyAlignment="1" applyProtection="1"/>
    <xf numFmtId="189" fontId="27" fillId="0" borderId="2" xfId="1012" applyNumberFormat="1" applyFont="1" applyFill="1" applyBorder="1" applyAlignment="1" applyProtection="1">
      <alignment horizontal="center" vertical="center" wrapText="1"/>
    </xf>
    <xf numFmtId="0" fontId="27" fillId="0" borderId="1" xfId="1012" applyFont="1" applyFill="1" applyBorder="1" applyAlignment="1" applyProtection="1">
      <alignment horizontal="distributed" vertical="center" wrapText="1" indent="3"/>
    </xf>
    <xf numFmtId="189" fontId="27" fillId="0" borderId="1" xfId="1012" applyNumberFormat="1" applyFont="1" applyFill="1" applyBorder="1" applyAlignment="1" applyProtection="1">
      <alignment horizontal="center" vertical="center" wrapText="1"/>
    </xf>
    <xf numFmtId="0" fontId="37" fillId="0" borderId="0" xfId="1012" applyFont="1" applyFill="1" applyAlignment="1" applyProtection="1">
      <alignment horizontal="center" vertical="center" wrapText="1"/>
    </xf>
    <xf numFmtId="0" fontId="37" fillId="0" borderId="0" xfId="1012" applyFont="1" applyFill="1" applyAlignment="1" applyProtection="1">
      <alignment horizontal="center" vertical="center"/>
    </xf>
    <xf numFmtId="0" fontId="11" fillId="3" borderId="9" xfId="0" applyFont="1" applyFill="1" applyBorder="1" applyAlignment="1" applyProtection="1">
      <alignment horizontal="left" vertical="center"/>
    </xf>
    <xf numFmtId="49" fontId="11" fillId="0" borderId="1" xfId="0" applyNumberFormat="1" applyFont="1" applyFill="1" applyBorder="1" applyAlignment="1" applyProtection="1">
      <alignment horizontal="left" vertical="center" wrapText="1"/>
    </xf>
    <xf numFmtId="3" fontId="11" fillId="0" borderId="1" xfId="0" applyNumberFormat="1" applyFont="1" applyFill="1" applyBorder="1" applyAlignment="1" applyProtection="1">
      <alignment horizontal="right" vertical="center"/>
    </xf>
    <xf numFmtId="0" fontId="35" fillId="0" borderId="0" xfId="1011" applyFont="1" applyFill="1" applyProtection="1">
      <alignment vertical="center"/>
    </xf>
    <xf numFmtId="49" fontId="12" fillId="0" borderId="1" xfId="0" applyNumberFormat="1" applyFont="1" applyFill="1" applyBorder="1" applyAlignment="1" applyProtection="1">
      <alignment horizontal="left" vertical="center" wrapText="1"/>
    </xf>
    <xf numFmtId="0" fontId="12" fillId="3" borderId="9" xfId="0" applyFont="1" applyFill="1" applyBorder="1" applyAlignment="1" applyProtection="1">
      <alignment horizontal="left" vertical="center"/>
    </xf>
    <xf numFmtId="49" fontId="12" fillId="3" borderId="1" xfId="0" applyNumberFormat="1" applyFont="1" applyFill="1" applyBorder="1" applyAlignment="1" applyProtection="1">
      <alignment horizontal="left" vertical="center" wrapText="1"/>
    </xf>
    <xf numFmtId="3" fontId="12" fillId="3" borderId="1" xfId="0" applyNumberFormat="1" applyFont="1" applyFill="1" applyBorder="1" applyAlignment="1" applyProtection="1">
      <alignment horizontal="right" vertical="center"/>
      <protection locked="0"/>
    </xf>
    <xf numFmtId="187" fontId="28" fillId="0" borderId="1" xfId="32" applyNumberFormat="1" applyFont="1" applyFill="1" applyBorder="1" applyAlignment="1" applyProtection="1">
      <alignment horizontal="right" vertical="center" wrapText="1" shrinkToFit="1"/>
      <protection locked="0"/>
    </xf>
    <xf numFmtId="3" fontId="12" fillId="0" borderId="1" xfId="0" applyNumberFormat="1" applyFont="1" applyFill="1" applyBorder="1" applyAlignment="1" applyProtection="1">
      <alignment horizontal="right" vertical="center"/>
    </xf>
    <xf numFmtId="187" fontId="28" fillId="0" borderId="1" xfId="32" applyNumberFormat="1" applyFont="1" applyFill="1" applyBorder="1" applyAlignment="1" applyProtection="1">
      <alignment horizontal="right" vertical="center" wrapText="1" shrinkToFit="1"/>
    </xf>
    <xf numFmtId="49" fontId="11" fillId="3" borderId="1" xfId="0" applyNumberFormat="1" applyFont="1" applyFill="1" applyBorder="1" applyAlignment="1" applyProtection="1">
      <alignment horizontal="left" vertical="center" wrapText="1"/>
    </xf>
    <xf numFmtId="3" fontId="11" fillId="3" borderId="1" xfId="0" applyNumberFormat="1" applyFont="1" applyFill="1" applyBorder="1" applyAlignment="1" applyProtection="1">
      <alignment horizontal="right" vertical="center"/>
      <protection locked="0"/>
    </xf>
    <xf numFmtId="187" fontId="27" fillId="0" borderId="1" xfId="32" applyNumberFormat="1" applyFont="1" applyFill="1" applyBorder="1" applyAlignment="1" applyProtection="1">
      <alignment horizontal="right" vertical="center" wrapText="1" shrinkToFit="1"/>
      <protection locked="0"/>
    </xf>
    <xf numFmtId="187" fontId="27" fillId="0" borderId="1" xfId="32" applyNumberFormat="1" applyFont="1" applyFill="1" applyBorder="1" applyAlignment="1" applyProtection="1">
      <alignment horizontal="right" vertical="center" wrapText="1" shrinkToFit="1"/>
    </xf>
    <xf numFmtId="49" fontId="11" fillId="3" borderId="9" xfId="0" applyNumberFormat="1" applyFont="1" applyFill="1" applyBorder="1" applyAlignment="1" applyProtection="1">
      <alignment horizontal="left" vertical="center" wrapText="1"/>
    </xf>
    <xf numFmtId="49" fontId="12" fillId="3" borderId="9" xfId="0" applyNumberFormat="1" applyFont="1" applyFill="1" applyBorder="1" applyAlignment="1" applyProtection="1">
      <alignment horizontal="left" vertical="center" wrapText="1"/>
    </xf>
    <xf numFmtId="49" fontId="48" fillId="3" borderId="9" xfId="0" applyNumberFormat="1" applyFont="1" applyFill="1" applyBorder="1" applyAlignment="1" applyProtection="1">
      <alignment horizontal="distributed" vertical="center"/>
    </xf>
    <xf numFmtId="49" fontId="48" fillId="0" borderId="1" xfId="0" applyNumberFormat="1" applyFont="1" applyFill="1" applyBorder="1" applyAlignment="1" applyProtection="1">
      <alignment horizontal="distributed" vertical="center" wrapText="1"/>
    </xf>
    <xf numFmtId="49" fontId="27" fillId="0" borderId="2" xfId="1012" applyNumberFormat="1" applyFont="1" applyFill="1" applyBorder="1" applyAlignment="1" applyProtection="1">
      <alignment horizontal="left" vertical="center"/>
    </xf>
    <xf numFmtId="0" fontId="27" fillId="0" borderId="1" xfId="1012" applyFont="1" applyFill="1" applyBorder="1" applyAlignment="1" applyProtection="1">
      <alignment horizontal="left" vertical="center" wrapText="1"/>
    </xf>
    <xf numFmtId="0" fontId="28" fillId="0" borderId="1" xfId="1012" applyFont="1" applyFill="1" applyBorder="1" applyAlignment="1" applyProtection="1">
      <alignment horizontal="left" vertical="center" wrapText="1"/>
    </xf>
    <xf numFmtId="49" fontId="28" fillId="0" borderId="2" xfId="1012" applyNumberFormat="1" applyFont="1" applyFill="1" applyBorder="1" applyAlignment="1" applyProtection="1">
      <alignment horizontal="left" vertical="center"/>
    </xf>
    <xf numFmtId="49" fontId="28" fillId="0" borderId="2" xfId="1012" applyNumberFormat="1" applyFont="1" applyBorder="1" applyAlignment="1" applyProtection="1">
      <alignment horizontal="left" vertical="center"/>
    </xf>
    <xf numFmtId="0" fontId="28" fillId="2" borderId="1" xfId="1012" applyFont="1" applyFill="1" applyBorder="1" applyAlignment="1" applyProtection="1">
      <alignment horizontal="left" vertical="center" wrapText="1"/>
    </xf>
    <xf numFmtId="0" fontId="28" fillId="0" borderId="1" xfId="1011" applyFont="1" applyFill="1" applyBorder="1" applyAlignment="1" applyProtection="1">
      <alignment horizontal="left" vertical="center" wrapText="1"/>
    </xf>
    <xf numFmtId="0" fontId="27" fillId="0" borderId="1" xfId="1011" applyFont="1" applyFill="1" applyBorder="1" applyAlignment="1" applyProtection="1">
      <alignment horizontal="left" vertical="center" wrapText="1"/>
    </xf>
    <xf numFmtId="3" fontId="27" fillId="0" borderId="1" xfId="0" applyNumberFormat="1" applyFont="1" applyFill="1" applyBorder="1" applyAlignment="1" applyProtection="1">
      <alignment horizontal="right" vertical="center"/>
    </xf>
    <xf numFmtId="49" fontId="27" fillId="0" borderId="2" xfId="1012" applyNumberFormat="1" applyFont="1" applyFill="1" applyBorder="1" applyAlignment="1" applyProtection="1">
      <alignment horizontal="distributed" vertical="center" indent="1"/>
    </xf>
    <xf numFmtId="0" fontId="27" fillId="0" borderId="1" xfId="1012" applyFont="1" applyFill="1" applyBorder="1" applyAlignment="1" applyProtection="1">
      <alignment horizontal="distributed" vertical="center" wrapText="1" indent="1"/>
    </xf>
    <xf numFmtId="176" fontId="9" fillId="2" borderId="0" xfId="1012" applyNumberFormat="1" applyFill="1" applyProtection="1">
      <alignment vertical="center"/>
    </xf>
    <xf numFmtId="0" fontId="35" fillId="0" borderId="0" xfId="1012" applyFont="1">
      <alignment vertical="center"/>
    </xf>
    <xf numFmtId="0" fontId="37" fillId="0" borderId="0" xfId="1012" applyFont="1" applyAlignment="1">
      <alignment horizontal="center" vertical="center"/>
    </xf>
    <xf numFmtId="189" fontId="9" fillId="0" borderId="0" xfId="1012" applyNumberFormat="1">
      <alignment vertical="center"/>
    </xf>
    <xf numFmtId="0" fontId="35" fillId="0" borderId="0" xfId="1012" applyFont="1" applyFill="1">
      <alignment vertical="center"/>
    </xf>
    <xf numFmtId="0" fontId="28" fillId="0" borderId="0" xfId="1012" applyFont="1" applyFill="1">
      <alignment vertical="center"/>
    </xf>
    <xf numFmtId="0" fontId="49" fillId="0" borderId="0" xfId="1012" applyFont="1" applyFill="1">
      <alignment vertical="center"/>
    </xf>
    <xf numFmtId="189" fontId="28" fillId="0" borderId="0" xfId="1012" applyNumberFormat="1" applyFont="1" applyFill="1" applyAlignment="1">
      <alignment horizontal="right" vertical="center"/>
    </xf>
    <xf numFmtId="189" fontId="27" fillId="0" borderId="2" xfId="1012" applyNumberFormat="1" applyFont="1" applyFill="1" applyBorder="1" applyAlignment="1">
      <alignment horizontal="center" vertical="center" wrapText="1"/>
    </xf>
    <xf numFmtId="0" fontId="27" fillId="0" borderId="1" xfId="1012" applyFont="1" applyFill="1" applyBorder="1" applyAlignment="1">
      <alignment horizontal="distributed" vertical="center" wrapText="1" indent="3"/>
    </xf>
    <xf numFmtId="0" fontId="50" fillId="0" borderId="0" xfId="1010" applyFont="1" applyFill="1" applyAlignment="1">
      <alignment vertical="center" wrapText="1"/>
    </xf>
    <xf numFmtId="3" fontId="11" fillId="0" borderId="1" xfId="0" applyNumberFormat="1" applyFont="1" applyFill="1" applyBorder="1" applyAlignment="1" applyProtection="1">
      <alignment horizontal="right" vertical="center"/>
      <protection locked="0"/>
    </xf>
    <xf numFmtId="0" fontId="35" fillId="0" borderId="0" xfId="1011" applyFont="1" applyFill="1">
      <alignment vertical="center"/>
    </xf>
    <xf numFmtId="3" fontId="12" fillId="0" borderId="1" xfId="0" applyNumberFormat="1" applyFont="1" applyFill="1" applyBorder="1" applyAlignment="1" applyProtection="1">
      <alignment horizontal="right" vertical="center"/>
      <protection locked="0"/>
    </xf>
    <xf numFmtId="0" fontId="28" fillId="3" borderId="9" xfId="0" applyFont="1" applyFill="1" applyBorder="1" applyAlignment="1" applyProtection="1">
      <alignment vertical="center"/>
    </xf>
    <xf numFmtId="0" fontId="27" fillId="0" borderId="2" xfId="1012" applyFont="1" applyFill="1" applyBorder="1" applyAlignment="1">
      <alignment horizontal="left" vertical="center"/>
    </xf>
    <xf numFmtId="0" fontId="27" fillId="0" borderId="1" xfId="1011" applyFont="1" applyFill="1" applyBorder="1" applyAlignment="1">
      <alignment horizontal="left" vertical="center"/>
    </xf>
    <xf numFmtId="186" fontId="27" fillId="3" borderId="1" xfId="23" applyNumberFormat="1" applyFont="1" applyFill="1" applyBorder="1" applyAlignment="1">
      <alignment horizontal="right" vertical="center" wrapText="1"/>
    </xf>
    <xf numFmtId="189" fontId="27" fillId="0" borderId="1" xfId="1012" applyNumberFormat="1" applyFont="1" applyFill="1" applyBorder="1" applyAlignment="1">
      <alignment horizontal="right" vertical="center" wrapText="1"/>
    </xf>
    <xf numFmtId="0" fontId="28" fillId="0" borderId="2" xfId="1012" applyFont="1" applyFill="1" applyBorder="1" applyAlignment="1">
      <alignment horizontal="left" vertical="center"/>
    </xf>
    <xf numFmtId="0" fontId="28" fillId="0" borderId="1" xfId="1012" applyFont="1" applyFill="1" applyBorder="1" applyAlignment="1">
      <alignment horizontal="left" vertical="center"/>
    </xf>
    <xf numFmtId="186" fontId="28" fillId="3" borderId="1" xfId="23" applyNumberFormat="1" applyFont="1" applyFill="1" applyBorder="1" applyAlignment="1">
      <alignment horizontal="right" vertical="center" wrapText="1"/>
    </xf>
    <xf numFmtId="189" fontId="28" fillId="0" borderId="1" xfId="1012" applyNumberFormat="1" applyFont="1" applyFill="1" applyBorder="1" applyAlignment="1">
      <alignment horizontal="right" vertical="center" wrapText="1"/>
    </xf>
    <xf numFmtId="176" fontId="28" fillId="3" borderId="1" xfId="23" applyNumberFormat="1" applyFont="1" applyFill="1" applyBorder="1" applyAlignment="1">
      <alignment horizontal="right" vertical="center" wrapText="1"/>
    </xf>
    <xf numFmtId="176" fontId="28" fillId="3" borderId="1" xfId="23" applyNumberFormat="1" applyFont="1" applyFill="1" applyBorder="1" applyAlignment="1" applyProtection="1">
      <alignment horizontal="right" vertical="center" wrapText="1"/>
      <protection locked="0"/>
    </xf>
    <xf numFmtId="0" fontId="28" fillId="0" borderId="2" xfId="1012" applyFont="1" applyBorder="1" applyAlignment="1">
      <alignment horizontal="left" vertical="center"/>
    </xf>
    <xf numFmtId="0" fontId="28" fillId="2" borderId="1" xfId="1012" applyFont="1" applyFill="1" applyBorder="1" applyAlignment="1">
      <alignment horizontal="left" vertical="center"/>
    </xf>
    <xf numFmtId="0" fontId="28" fillId="0" borderId="2" xfId="1012" applyFont="1" applyFill="1" applyBorder="1">
      <alignment vertical="center"/>
    </xf>
    <xf numFmtId="0" fontId="27" fillId="0" borderId="1" xfId="1012" applyFont="1" applyFill="1" applyBorder="1" applyAlignment="1">
      <alignment horizontal="distributed" vertical="center" indent="1"/>
    </xf>
    <xf numFmtId="0" fontId="1" fillId="0" borderId="0" xfId="0" applyFont="1" applyFill="1" applyBorder="1" applyAlignment="1"/>
    <xf numFmtId="189" fontId="9" fillId="0" borderId="0" xfId="1012" applyNumberFormat="1" applyFill="1" applyProtection="1">
      <alignment vertical="center"/>
    </xf>
    <xf numFmtId="0" fontId="47" fillId="0" borderId="0" xfId="0" applyFont="1" applyFill="1" applyBorder="1" applyAlignment="1">
      <alignment horizontal="center" vertical="center"/>
    </xf>
    <xf numFmtId="0" fontId="28" fillId="0" borderId="1" xfId="0" applyNumberFormat="1" applyFont="1" applyFill="1" applyBorder="1" applyAlignment="1" applyProtection="1">
      <alignment vertical="center" wrapText="1"/>
    </xf>
    <xf numFmtId="49" fontId="11" fillId="0" borderId="2" xfId="997" applyNumberFormat="1" applyFont="1" applyFill="1" applyBorder="1" applyAlignment="1" applyProtection="1">
      <alignment horizontal="left" vertical="center"/>
    </xf>
    <xf numFmtId="0" fontId="27" fillId="2" borderId="1" xfId="1012" applyFont="1" applyFill="1" applyBorder="1" applyAlignment="1" applyProtection="1">
      <alignment horizontal="left" vertical="center" wrapText="1"/>
    </xf>
    <xf numFmtId="49" fontId="12" fillId="0" borderId="2" xfId="997" applyNumberFormat="1" applyFont="1" applyBorder="1" applyAlignment="1" applyProtection="1">
      <alignment horizontal="left" vertical="center"/>
    </xf>
    <xf numFmtId="3" fontId="28" fillId="2" borderId="1" xfId="0" applyNumberFormat="1" applyFont="1" applyFill="1" applyBorder="1" applyAlignment="1" applyProtection="1">
      <alignment horizontal="right" vertical="center"/>
    </xf>
    <xf numFmtId="3" fontId="28" fillId="2" borderId="1" xfId="0" applyNumberFormat="1" applyFont="1" applyFill="1" applyBorder="1" applyAlignment="1" applyProtection="1">
      <alignment horizontal="right" vertical="center"/>
      <protection locked="0"/>
    </xf>
    <xf numFmtId="49" fontId="12" fillId="0" borderId="2" xfId="997" applyNumberFormat="1" applyFont="1" applyFill="1" applyBorder="1" applyAlignment="1" applyProtection="1">
      <alignment horizontal="left" vertical="center"/>
    </xf>
    <xf numFmtId="3" fontId="28" fillId="0" borderId="1" xfId="0" applyNumberFormat="1" applyFont="1" applyFill="1" applyBorder="1" applyAlignment="1" applyProtection="1">
      <alignment horizontal="right" vertical="center"/>
    </xf>
    <xf numFmtId="3" fontId="28" fillId="0" borderId="1" xfId="0" applyNumberFormat="1" applyFont="1" applyFill="1" applyBorder="1" applyAlignment="1" applyProtection="1">
      <alignment horizontal="right" vertical="center"/>
      <protection locked="0"/>
    </xf>
    <xf numFmtId="3" fontId="27" fillId="0" borderId="1" xfId="0" applyNumberFormat="1" applyFont="1" applyFill="1" applyBorder="1" applyAlignment="1" applyProtection="1">
      <alignment horizontal="right" vertical="center"/>
      <protection locked="0"/>
    </xf>
    <xf numFmtId="0" fontId="9" fillId="0" borderId="2" xfId="1012" applyFill="1" applyBorder="1" applyAlignment="1" applyProtection="1">
      <alignment horizontal="left" vertical="center"/>
    </xf>
    <xf numFmtId="3" fontId="9" fillId="0" borderId="0" xfId="1012" applyNumberFormat="1" applyFill="1" applyProtection="1">
      <alignment vertical="center"/>
    </xf>
    <xf numFmtId="0" fontId="27" fillId="0" borderId="1" xfId="1011" applyFont="1" applyFill="1" applyBorder="1" applyAlignment="1" applyProtection="1">
      <alignment horizontal="left" vertical="center"/>
    </xf>
    <xf numFmtId="0" fontId="27" fillId="0" borderId="2" xfId="1012" applyFont="1" applyFill="1" applyBorder="1" applyAlignment="1" applyProtection="1">
      <alignment horizontal="left" vertical="center"/>
    </xf>
    <xf numFmtId="3" fontId="27" fillId="3" borderId="1" xfId="0" applyNumberFormat="1" applyFont="1" applyFill="1" applyBorder="1" applyAlignment="1" applyProtection="1">
      <alignment horizontal="right" vertical="center"/>
    </xf>
    <xf numFmtId="0" fontId="28" fillId="0" borderId="2" xfId="1012" applyFont="1" applyFill="1" applyBorder="1" applyAlignment="1" applyProtection="1">
      <alignment horizontal="left" vertical="center"/>
    </xf>
    <xf numFmtId="0" fontId="28" fillId="0" borderId="1" xfId="1012" applyFont="1" applyFill="1" applyBorder="1" applyAlignment="1" applyProtection="1">
      <alignment horizontal="left" vertical="center"/>
    </xf>
    <xf numFmtId="3" fontId="28" fillId="3" borderId="1" xfId="0" applyNumberFormat="1" applyFont="1" applyFill="1" applyBorder="1" applyAlignment="1" applyProtection="1">
      <alignment horizontal="right" vertical="center"/>
    </xf>
    <xf numFmtId="3" fontId="28" fillId="3" borderId="1" xfId="0" applyNumberFormat="1" applyFont="1" applyFill="1" applyBorder="1" applyAlignment="1" applyProtection="1">
      <alignment horizontal="right" vertical="center"/>
      <protection locked="0"/>
    </xf>
    <xf numFmtId="187" fontId="27" fillId="3" borderId="1" xfId="32" applyNumberFormat="1" applyFont="1" applyFill="1" applyBorder="1" applyAlignment="1" applyProtection="1">
      <alignment horizontal="right" vertical="center" wrapText="1"/>
      <protection locked="0"/>
    </xf>
    <xf numFmtId="3" fontId="9" fillId="0" borderId="0" xfId="1012" applyNumberFormat="1">
      <alignment vertical="center"/>
    </xf>
    <xf numFmtId="0" fontId="51" fillId="0" borderId="0" xfId="0" applyFont="1" applyFill="1" applyBorder="1" applyAlignment="1">
      <alignment horizontal="center" vertical="center"/>
    </xf>
    <xf numFmtId="0" fontId="51" fillId="0" borderId="10" xfId="0" applyFont="1" applyFill="1" applyBorder="1" applyAlignment="1">
      <alignment horizontal="center" vertical="center"/>
    </xf>
    <xf numFmtId="0" fontId="12" fillId="0" borderId="0" xfId="0" applyFont="1" applyAlignment="1">
      <alignment horizontal="right"/>
    </xf>
    <xf numFmtId="0" fontId="27" fillId="0" borderId="11" xfId="1016" applyFont="1" applyBorder="1" applyAlignment="1">
      <alignment horizontal="center" vertical="center"/>
    </xf>
    <xf numFmtId="0" fontId="27" fillId="0" borderId="2" xfId="1016" applyFont="1" applyBorder="1" applyAlignment="1">
      <alignment horizontal="center" vertical="center"/>
    </xf>
    <xf numFmtId="0" fontId="27" fillId="0" borderId="7" xfId="1016" applyFont="1" applyBorder="1" applyAlignment="1">
      <alignment horizontal="center" vertical="center"/>
    </xf>
    <xf numFmtId="0" fontId="27" fillId="0" borderId="12" xfId="1016" applyFont="1" applyBorder="1" applyAlignment="1">
      <alignment horizontal="center" vertical="center"/>
    </xf>
    <xf numFmtId="49" fontId="27" fillId="0" borderId="1" xfId="783" applyNumberFormat="1" applyFont="1" applyFill="1" applyBorder="1" applyAlignment="1" applyProtection="1">
      <alignment horizontal="center" vertical="center"/>
    </xf>
    <xf numFmtId="10" fontId="11" fillId="0" borderId="1" xfId="0" applyNumberFormat="1" applyFont="1" applyFill="1" applyBorder="1" applyAlignment="1" applyProtection="1">
      <alignment vertical="center"/>
      <protection locked="0"/>
    </xf>
    <xf numFmtId="0" fontId="11" fillId="0" borderId="1" xfId="0" applyNumberFormat="1" applyFont="1" applyFill="1" applyBorder="1" applyAlignment="1" applyProtection="1">
      <alignment horizontal="right" vertical="center"/>
      <protection locked="0"/>
    </xf>
    <xf numFmtId="181" fontId="11" fillId="0" borderId="1" xfId="0" applyNumberFormat="1" applyFont="1" applyFill="1" applyBorder="1" applyAlignment="1" applyProtection="1">
      <alignment horizontal="right" vertical="center"/>
      <protection locked="0"/>
    </xf>
    <xf numFmtId="10" fontId="12" fillId="0" borderId="1" xfId="0" applyNumberFormat="1" applyFont="1" applyFill="1" applyBorder="1" applyAlignment="1" applyProtection="1">
      <alignment vertical="center"/>
      <protection locked="0"/>
    </xf>
    <xf numFmtId="0" fontId="5" fillId="0" borderId="0" xfId="0" applyFont="1" applyFill="1" applyAlignment="1">
      <alignment horizontal="left" vertical="top" wrapText="1"/>
    </xf>
    <xf numFmtId="0" fontId="52" fillId="0" borderId="0" xfId="913" applyFont="1" applyAlignment="1"/>
    <xf numFmtId="0" fontId="12" fillId="0" borderId="0" xfId="0" applyFont="1" applyAlignment="1">
      <alignment horizontal="right" vertical="center"/>
    </xf>
    <xf numFmtId="0" fontId="27" fillId="0" borderId="1" xfId="1016" applyFont="1" applyBorder="1" applyAlignment="1">
      <alignment horizontal="center" vertical="center" wrapText="1"/>
    </xf>
    <xf numFmtId="0" fontId="27" fillId="0" borderId="1" xfId="0" applyFont="1" applyBorder="1" applyAlignment="1">
      <alignment horizontal="left" vertical="center"/>
    </xf>
    <xf numFmtId="176" fontId="27" fillId="0" borderId="1" xfId="23" applyNumberFormat="1" applyFont="1" applyBorder="1" applyAlignment="1">
      <alignment horizontal="right" vertical="center" wrapText="1"/>
    </xf>
    <xf numFmtId="0" fontId="12" fillId="0" borderId="1" xfId="0" applyFont="1" applyBorder="1" applyAlignment="1">
      <alignment horizontal="left" vertical="center"/>
    </xf>
    <xf numFmtId="176" fontId="12" fillId="0" borderId="1" xfId="0" applyNumberFormat="1" applyFont="1" applyBorder="1" applyAlignment="1">
      <alignment horizontal="right" vertical="center" wrapText="1"/>
    </xf>
    <xf numFmtId="0" fontId="9" fillId="0" borderId="0" xfId="1012" applyFont="1" applyFill="1">
      <alignment vertical="center"/>
    </xf>
    <xf numFmtId="0" fontId="9" fillId="0" borderId="0" xfId="1012" applyFont="1">
      <alignment vertical="center"/>
    </xf>
    <xf numFmtId="189" fontId="9" fillId="0" borderId="0" xfId="1012" applyNumberFormat="1" applyFont="1">
      <alignment vertical="center"/>
    </xf>
    <xf numFmtId="176" fontId="9" fillId="0" borderId="0" xfId="1012" applyNumberFormat="1">
      <alignment vertical="center"/>
    </xf>
    <xf numFmtId="0" fontId="53" fillId="0" borderId="0" xfId="761" applyFont="1" applyAlignment="1">
      <alignment horizontal="center" vertical="center"/>
    </xf>
    <xf numFmtId="0" fontId="0" fillId="0" borderId="0" xfId="761" applyFont="1" applyAlignment="1">
      <alignment horizontal="right"/>
    </xf>
    <xf numFmtId="189" fontId="27" fillId="0" borderId="3" xfId="1012" applyNumberFormat="1" applyFont="1" applyBorder="1" applyAlignment="1">
      <alignment horizontal="center" vertical="center" wrapText="1"/>
    </xf>
    <xf numFmtId="176" fontId="9" fillId="2" borderId="0" xfId="511" applyNumberFormat="1" applyFont="1" applyFill="1" applyAlignment="1">
      <alignment horizontal="center" vertical="center" wrapText="1"/>
    </xf>
    <xf numFmtId="0" fontId="11" fillId="0" borderId="1" xfId="0" applyFont="1" applyFill="1" applyBorder="1" applyAlignment="1">
      <alignment horizontal="left" vertical="center" wrapText="1"/>
    </xf>
    <xf numFmtId="176" fontId="11" fillId="0" borderId="7" xfId="0" applyNumberFormat="1" applyFont="1" applyFill="1" applyBorder="1" applyAlignment="1">
      <alignment vertical="center" wrapText="1"/>
    </xf>
    <xf numFmtId="176" fontId="11" fillId="0" borderId="1" xfId="0" applyNumberFormat="1" applyFont="1" applyFill="1" applyBorder="1" applyAlignment="1">
      <alignment vertical="center" wrapText="1"/>
    </xf>
    <xf numFmtId="0" fontId="54" fillId="0" borderId="1" xfId="917" applyFont="1" applyFill="1" applyBorder="1" applyAlignment="1">
      <alignment horizontal="left" vertical="center" wrapText="1"/>
    </xf>
    <xf numFmtId="176" fontId="12" fillId="0" borderId="7" xfId="0" applyNumberFormat="1" applyFont="1" applyFill="1" applyBorder="1" applyAlignment="1">
      <alignment vertical="center" wrapText="1"/>
    </xf>
    <xf numFmtId="176" fontId="12" fillId="0" borderId="1" xfId="0" applyNumberFormat="1" applyFont="1" applyFill="1" applyBorder="1" applyAlignment="1">
      <alignment vertical="center" wrapText="1"/>
    </xf>
    <xf numFmtId="181" fontId="55" fillId="0" borderId="1" xfId="0" applyNumberFormat="1" applyFont="1" applyFill="1" applyBorder="1" applyAlignment="1">
      <alignment horizontal="center" vertical="center" wrapText="1"/>
    </xf>
    <xf numFmtId="0" fontId="10" fillId="0" borderId="0" xfId="761" applyFont="1" applyFill="1" applyBorder="1" applyAlignment="1">
      <alignment horizontal="center" vertical="center"/>
    </xf>
    <xf numFmtId="0" fontId="12" fillId="0" borderId="0" xfId="761" applyFont="1" applyBorder="1" applyAlignment="1">
      <alignment horizontal="left" vertical="center"/>
    </xf>
    <xf numFmtId="0" fontId="12" fillId="0" borderId="0" xfId="761" applyFont="1" applyBorder="1" applyAlignment="1">
      <alignment horizontal="right" vertical="center"/>
    </xf>
    <xf numFmtId="0" fontId="27" fillId="0" borderId="1" xfId="0" applyFont="1" applyBorder="1" applyAlignment="1">
      <alignment horizontal="center" vertical="center" wrapText="1"/>
    </xf>
    <xf numFmtId="199" fontId="11" fillId="0" borderId="1" xfId="762" applyNumberFormat="1" applyFont="1" applyFill="1" applyBorder="1" applyAlignment="1">
      <alignment horizontal="left" vertical="center"/>
    </xf>
    <xf numFmtId="176" fontId="11" fillId="0" borderId="1" xfId="762" applyNumberFormat="1" applyFont="1" applyFill="1" applyBorder="1" applyAlignment="1">
      <alignment horizontal="right" vertical="center" wrapText="1"/>
    </xf>
    <xf numFmtId="199" fontId="12" fillId="0" borderId="1" xfId="762" applyNumberFormat="1" applyFont="1" applyFill="1" applyBorder="1" applyAlignment="1">
      <alignment horizontal="left" vertical="center"/>
    </xf>
    <xf numFmtId="176" fontId="12" fillId="0" borderId="1" xfId="762" applyNumberFormat="1" applyFont="1" applyFill="1" applyBorder="1" applyAlignment="1">
      <alignment horizontal="right" vertical="center" wrapText="1"/>
    </xf>
    <xf numFmtId="0" fontId="11" fillId="0" borderId="1" xfId="762" applyFont="1" applyFill="1" applyBorder="1" applyAlignment="1">
      <alignment horizontal="center" vertical="center"/>
    </xf>
    <xf numFmtId="0" fontId="0" fillId="0" borderId="0" xfId="0" applyAlignment="1" applyProtection="1"/>
    <xf numFmtId="0" fontId="6" fillId="0" borderId="0" xfId="1012" applyFont="1">
      <alignment vertical="center"/>
    </xf>
    <xf numFmtId="0" fontId="2" fillId="0" borderId="0" xfId="1012" applyFont="1" applyFill="1" applyAlignment="1" applyProtection="1">
      <alignment horizontal="center" vertical="center"/>
    </xf>
    <xf numFmtId="0" fontId="0" fillId="0" borderId="0" xfId="0" applyFill="1" applyAlignment="1" applyProtection="1"/>
    <xf numFmtId="0" fontId="35" fillId="2" borderId="0" xfId="1012" applyFont="1" applyFill="1">
      <alignment vertical="center"/>
    </xf>
    <xf numFmtId="0" fontId="12" fillId="0" borderId="0" xfId="1012" applyFont="1">
      <alignment vertical="center"/>
    </xf>
    <xf numFmtId="0" fontId="49" fillId="2" borderId="0" xfId="1012" applyFont="1" applyFill="1">
      <alignment vertical="center"/>
    </xf>
    <xf numFmtId="189" fontId="28" fillId="2" borderId="0" xfId="1012" applyNumberFormat="1" applyFont="1" applyFill="1" applyBorder="1" applyAlignment="1">
      <alignment horizontal="right" vertical="center"/>
    </xf>
    <xf numFmtId="189" fontId="27" fillId="2" borderId="1" xfId="1012" applyNumberFormat="1" applyFont="1" applyFill="1" applyBorder="1" applyAlignment="1">
      <alignment horizontal="center" vertical="center" wrapText="1"/>
    </xf>
    <xf numFmtId="0" fontId="27" fillId="2" borderId="1" xfId="1012" applyFont="1" applyFill="1" applyBorder="1" applyAlignment="1">
      <alignment horizontal="distributed" vertical="center" wrapText="1" indent="3"/>
    </xf>
    <xf numFmtId="0" fontId="11" fillId="3" borderId="1" xfId="0" applyFont="1" applyFill="1" applyBorder="1" applyAlignment="1" applyProtection="1">
      <alignment horizontal="left" vertical="center"/>
    </xf>
    <xf numFmtId="0" fontId="12" fillId="3" borderId="1" xfId="0" applyFont="1" applyFill="1" applyBorder="1" applyAlignment="1" applyProtection="1">
      <alignment horizontal="left" vertical="center"/>
    </xf>
    <xf numFmtId="0" fontId="28" fillId="3" borderId="1" xfId="0" applyFont="1" applyFill="1" applyBorder="1" applyAlignment="1" applyProtection="1">
      <alignment horizontal="left" vertical="center"/>
      <protection locked="0"/>
    </xf>
    <xf numFmtId="0" fontId="12" fillId="3" borderId="1"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xf>
    <xf numFmtId="3" fontId="28" fillId="0" borderId="13" xfId="0" applyNumberFormat="1" applyFont="1" applyFill="1" applyBorder="1" applyAlignment="1" applyProtection="1">
      <alignment vertical="center"/>
      <protection locked="0"/>
    </xf>
    <xf numFmtId="0" fontId="56" fillId="3" borderId="1" xfId="0" applyFont="1" applyFill="1" applyBorder="1" applyAlignment="1" applyProtection="1">
      <alignment horizontal="left" vertical="center"/>
    </xf>
    <xf numFmtId="49" fontId="12" fillId="3" borderId="1" xfId="0" applyNumberFormat="1" applyFont="1" applyFill="1" applyBorder="1" applyAlignment="1" applyProtection="1">
      <alignment vertical="center" wrapText="1"/>
    </xf>
    <xf numFmtId="49" fontId="12" fillId="0" borderId="1" xfId="0" applyNumberFormat="1" applyFont="1" applyFill="1" applyBorder="1" applyAlignment="1" applyProtection="1">
      <alignment horizontal="left" vertical="center"/>
    </xf>
    <xf numFmtId="49" fontId="12" fillId="3" borderId="1" xfId="0" applyNumberFormat="1" applyFont="1" applyFill="1" applyBorder="1" applyAlignment="1" applyProtection="1">
      <alignment horizontal="left" vertical="center" wrapText="1"/>
      <protection locked="0"/>
    </xf>
    <xf numFmtId="49" fontId="12" fillId="0" borderId="1" xfId="0" applyNumberFormat="1" applyFont="1" applyFill="1" applyBorder="1" applyAlignment="1" applyProtection="1">
      <alignment vertical="center" wrapText="1"/>
    </xf>
    <xf numFmtId="49" fontId="12" fillId="0" borderId="1" xfId="0" applyNumberFormat="1" applyFont="1" applyFill="1" applyBorder="1" applyAlignment="1" applyProtection="1">
      <alignment horizontal="left" vertical="center"/>
      <protection locked="0"/>
    </xf>
    <xf numFmtId="49" fontId="11" fillId="0" borderId="1" xfId="0" applyNumberFormat="1" applyFont="1" applyFill="1" applyBorder="1" applyAlignment="1" applyProtection="1">
      <alignment horizontal="left" vertical="center" wrapText="1"/>
      <protection locked="0"/>
    </xf>
    <xf numFmtId="49" fontId="28" fillId="3" borderId="1" xfId="0" applyNumberFormat="1" applyFont="1" applyFill="1" applyBorder="1" applyAlignment="1" applyProtection="1">
      <alignment horizontal="left" vertical="center" wrapText="1"/>
      <protection locked="0"/>
    </xf>
    <xf numFmtId="49" fontId="12" fillId="0" borderId="1" xfId="0" applyNumberFormat="1" applyFont="1" applyFill="1" applyBorder="1" applyAlignment="1" applyProtection="1">
      <alignment horizontal="left" vertical="center" wrapText="1"/>
      <protection locked="0"/>
    </xf>
    <xf numFmtId="3" fontId="57" fillId="0" borderId="1" xfId="0" applyNumberFormat="1" applyFont="1" applyFill="1" applyBorder="1" applyAlignment="1" applyProtection="1">
      <alignment horizontal="right" vertical="center"/>
      <protection locked="0"/>
    </xf>
    <xf numFmtId="0" fontId="28" fillId="0" borderId="1" xfId="0" applyFont="1" applyFill="1" applyBorder="1" applyAlignment="1">
      <alignment horizontal="left" vertical="center"/>
    </xf>
    <xf numFmtId="49" fontId="27" fillId="0" borderId="1" xfId="0" applyNumberFormat="1" applyFont="1" applyFill="1" applyBorder="1" applyAlignment="1">
      <alignment vertical="center" wrapText="1"/>
    </xf>
    <xf numFmtId="176" fontId="27" fillId="0" borderId="1" xfId="23" applyNumberFormat="1" applyFont="1" applyFill="1" applyBorder="1" applyAlignment="1" applyProtection="1">
      <alignment vertical="center" wrapText="1"/>
      <protection locked="0"/>
    </xf>
    <xf numFmtId="49" fontId="27" fillId="2" borderId="1" xfId="1024" applyNumberFormat="1" applyFont="1" applyFill="1" applyBorder="1" applyAlignment="1" applyProtection="1">
      <alignment horizontal="left" vertical="center"/>
    </xf>
    <xf numFmtId="0" fontId="27" fillId="0" borderId="1" xfId="1012" applyFont="1" applyFill="1" applyBorder="1" applyAlignment="1">
      <alignment horizontal="center" vertical="center" wrapText="1"/>
    </xf>
    <xf numFmtId="0" fontId="27" fillId="0" borderId="0" xfId="1012" applyFont="1" applyFill="1" applyAlignment="1">
      <alignment horizontal="center" vertical="center" wrapText="1"/>
    </xf>
    <xf numFmtId="0" fontId="9" fillId="2" borderId="0" xfId="1011" applyFill="1">
      <alignment vertical="center"/>
    </xf>
    <xf numFmtId="0" fontId="9" fillId="0" borderId="0" xfId="1011" applyFill="1">
      <alignment vertical="center"/>
    </xf>
    <xf numFmtId="0" fontId="28" fillId="0" borderId="0" xfId="1012" applyFont="1" applyFill="1" applyAlignment="1">
      <alignment horizontal="left" vertical="center"/>
    </xf>
    <xf numFmtId="189" fontId="28" fillId="0" borderId="0" xfId="1012" applyNumberFormat="1" applyFont="1" applyFill="1" applyBorder="1" applyAlignment="1">
      <alignment horizontal="right" vertical="center"/>
    </xf>
    <xf numFmtId="189" fontId="27" fillId="0" borderId="2" xfId="1012" applyNumberFormat="1" applyFont="1" applyFill="1" applyBorder="1" applyAlignment="1">
      <alignment vertical="center" wrapText="1"/>
    </xf>
    <xf numFmtId="0" fontId="27" fillId="0" borderId="2" xfId="1012" applyNumberFormat="1" applyFont="1" applyFill="1" applyBorder="1" applyAlignment="1">
      <alignment horizontal="left" vertical="center"/>
    </xf>
    <xf numFmtId="0" fontId="27" fillId="0" borderId="1" xfId="1012" applyNumberFormat="1" applyFont="1" applyFill="1" applyBorder="1" applyAlignment="1">
      <alignment vertical="center" wrapText="1"/>
    </xf>
    <xf numFmtId="0" fontId="28" fillId="0" borderId="1" xfId="1012" applyFont="1" applyFill="1" applyBorder="1" applyAlignment="1">
      <alignment horizontal="left" vertical="center" wrapText="1"/>
    </xf>
    <xf numFmtId="0" fontId="28" fillId="2" borderId="2" xfId="1012" applyFont="1" applyFill="1" applyBorder="1" applyAlignment="1">
      <alignment horizontal="left" vertical="center"/>
    </xf>
    <xf numFmtId="0" fontId="28" fillId="2" borderId="1" xfId="1012" applyFont="1" applyFill="1" applyBorder="1" applyAlignment="1">
      <alignment horizontal="left" vertical="center" wrapText="1"/>
    </xf>
    <xf numFmtId="176" fontId="28" fillId="2" borderId="1" xfId="23" applyNumberFormat="1" applyFont="1" applyFill="1" applyBorder="1" applyAlignment="1">
      <alignment horizontal="right" vertical="center" wrapText="1"/>
    </xf>
    <xf numFmtId="187" fontId="28" fillId="2" borderId="1" xfId="32" applyNumberFormat="1" applyFont="1" applyFill="1" applyBorder="1" applyAlignment="1" applyProtection="1">
      <alignment horizontal="right" vertical="center" wrapText="1"/>
      <protection locked="0"/>
    </xf>
    <xf numFmtId="0" fontId="28" fillId="0" borderId="2" xfId="1012" applyFont="1" applyFill="1" applyBorder="1" applyAlignment="1">
      <alignment horizontal="left" vertical="top" wrapText="1"/>
    </xf>
    <xf numFmtId="0" fontId="28" fillId="0" borderId="1" xfId="1012" applyNumberFormat="1" applyFont="1" applyFill="1" applyBorder="1" applyAlignment="1">
      <alignment vertical="center" wrapText="1"/>
    </xf>
    <xf numFmtId="176" fontId="28" fillId="0" borderId="1" xfId="23" applyNumberFormat="1" applyFont="1" applyFill="1" applyBorder="1" applyAlignment="1" applyProtection="1">
      <alignment horizontal="right" vertical="center" wrapText="1"/>
      <protection locked="0"/>
    </xf>
    <xf numFmtId="0" fontId="27" fillId="0" borderId="2" xfId="1012" applyFont="1" applyFill="1" applyBorder="1" applyAlignment="1">
      <alignment horizontal="distributed" vertical="center"/>
    </xf>
    <xf numFmtId="49" fontId="27" fillId="0" borderId="1" xfId="0" applyNumberFormat="1" applyFont="1" applyFill="1" applyBorder="1" applyAlignment="1" applyProtection="1">
      <alignment horizontal="distributed" vertical="center" wrapText="1"/>
    </xf>
    <xf numFmtId="176" fontId="27" fillId="0" borderId="1" xfId="23" applyNumberFormat="1" applyFont="1" applyFill="1" applyBorder="1" applyAlignment="1" applyProtection="1">
      <alignment horizontal="right" vertical="center" wrapText="1"/>
      <protection locked="0"/>
    </xf>
    <xf numFmtId="189" fontId="27" fillId="0" borderId="1" xfId="1012" applyNumberFormat="1" applyFont="1" applyFill="1" applyBorder="1" applyAlignment="1" applyProtection="1">
      <alignment horizontal="right" vertical="center" wrapText="1"/>
      <protection locked="0"/>
    </xf>
    <xf numFmtId="0" fontId="27" fillId="0" borderId="2" xfId="1012" applyNumberFormat="1" applyFont="1" applyFill="1" applyBorder="1" applyAlignment="1" applyProtection="1">
      <alignment horizontal="left" vertical="center"/>
    </xf>
    <xf numFmtId="0" fontId="27" fillId="0" borderId="1" xfId="1012" applyNumberFormat="1" applyFont="1" applyFill="1" applyBorder="1" applyAlignment="1" applyProtection="1">
      <alignment vertical="center" wrapText="1"/>
    </xf>
    <xf numFmtId="0" fontId="28" fillId="2" borderId="2" xfId="1011" applyFont="1" applyFill="1" applyBorder="1" applyAlignment="1" applyProtection="1">
      <alignment horizontal="left" vertical="center"/>
    </xf>
    <xf numFmtId="0" fontId="28" fillId="2" borderId="1" xfId="1011" applyFont="1" applyFill="1" applyBorder="1" applyAlignment="1" applyProtection="1">
      <alignment horizontal="left" vertical="center" wrapText="1"/>
    </xf>
    <xf numFmtId="176" fontId="28" fillId="2" borderId="1" xfId="23" applyNumberFormat="1" applyFont="1" applyFill="1" applyBorder="1" applyAlignment="1" applyProtection="1">
      <alignment horizontal="right" vertical="center" wrapText="1"/>
      <protection locked="0"/>
    </xf>
    <xf numFmtId="0" fontId="28" fillId="0" borderId="2" xfId="1011" applyFont="1" applyFill="1" applyBorder="1" applyAlignment="1" applyProtection="1">
      <alignment horizontal="left" vertical="center"/>
    </xf>
    <xf numFmtId="0" fontId="28" fillId="0" borderId="1" xfId="1011" applyNumberFormat="1" applyFont="1" applyFill="1" applyBorder="1" applyAlignment="1">
      <alignment horizontal="left" vertical="center" wrapText="1"/>
    </xf>
    <xf numFmtId="0" fontId="43" fillId="0" borderId="2" xfId="1012" applyFont="1" applyFill="1" applyBorder="1" applyAlignment="1">
      <alignment horizontal="distributed" vertical="center"/>
    </xf>
    <xf numFmtId="0" fontId="27" fillId="0" borderId="1" xfId="1012" applyFont="1" applyFill="1" applyBorder="1" applyAlignment="1">
      <alignment horizontal="distributed" vertical="center" wrapText="1" indent="2"/>
    </xf>
    <xf numFmtId="176" fontId="9" fillId="0" borderId="0" xfId="1012" applyNumberFormat="1" applyFill="1">
      <alignment vertical="center"/>
    </xf>
    <xf numFmtId="0" fontId="0" fillId="0" borderId="0" xfId="1012" applyFont="1" applyFill="1">
      <alignment vertical="center"/>
    </xf>
    <xf numFmtId="189" fontId="27" fillId="0" borderId="14" xfId="1012" applyNumberFormat="1" applyFont="1" applyFill="1" applyBorder="1" applyAlignment="1">
      <alignment horizontal="center" vertical="center" wrapText="1"/>
    </xf>
    <xf numFmtId="176" fontId="28" fillId="0" borderId="1" xfId="1022" applyNumberFormat="1" applyFont="1" applyFill="1" applyBorder="1" applyAlignment="1" applyProtection="1">
      <alignment vertical="center" wrapText="1"/>
    </xf>
    <xf numFmtId="49" fontId="28" fillId="0" borderId="1" xfId="1022" applyNumberFormat="1" applyFont="1" applyFill="1" applyBorder="1" applyAlignment="1" applyProtection="1">
      <alignment horizontal="left" vertical="center" wrapText="1"/>
    </xf>
    <xf numFmtId="0" fontId="27" fillId="0" borderId="1" xfId="1012" applyFont="1" applyFill="1" applyBorder="1" applyAlignment="1">
      <alignment vertical="center" wrapText="1"/>
    </xf>
    <xf numFmtId="0" fontId="28" fillId="0" borderId="2" xfId="1012" applyNumberFormat="1" applyFont="1" applyFill="1" applyBorder="1" applyAlignment="1">
      <alignment horizontal="left" vertical="center"/>
    </xf>
    <xf numFmtId="0" fontId="28" fillId="0" borderId="1" xfId="1012" applyNumberFormat="1" applyFont="1" applyFill="1" applyBorder="1" applyAlignment="1">
      <alignment horizontal="left" vertical="center" wrapText="1"/>
    </xf>
    <xf numFmtId="0" fontId="28" fillId="0" borderId="2" xfId="1011" applyFont="1" applyFill="1" applyBorder="1" applyAlignment="1">
      <alignment horizontal="left" vertical="center"/>
    </xf>
    <xf numFmtId="0" fontId="27" fillId="0" borderId="1" xfId="1012" applyNumberFormat="1" applyFont="1" applyFill="1" applyBorder="1" applyAlignment="1">
      <alignment horizontal="left" vertical="center" wrapText="1"/>
    </xf>
    <xf numFmtId="0" fontId="58" fillId="0" borderId="0" xfId="1012" applyFont="1" applyFill="1">
      <alignment vertical="center"/>
    </xf>
    <xf numFmtId="3" fontId="9" fillId="0" borderId="0" xfId="1012" applyNumberFormat="1" applyFill="1">
      <alignment vertical="center"/>
    </xf>
    <xf numFmtId="0" fontId="27" fillId="2" borderId="0" xfId="1012" applyFont="1" applyFill="1" applyAlignment="1" applyProtection="1">
      <alignment horizontal="center" vertical="center" wrapText="1"/>
    </xf>
    <xf numFmtId="0" fontId="28" fillId="2" borderId="0" xfId="1012" applyFont="1" applyFill="1" applyProtection="1">
      <alignment vertical="center"/>
    </xf>
    <xf numFmtId="0" fontId="9" fillId="2" borderId="0" xfId="1011" applyFill="1" applyProtection="1">
      <alignment vertical="center"/>
    </xf>
    <xf numFmtId="189" fontId="9" fillId="2" borderId="0" xfId="1012" applyNumberFormat="1" applyFill="1" applyProtection="1">
      <alignment vertical="center"/>
    </xf>
    <xf numFmtId="0" fontId="59" fillId="2" borderId="0" xfId="1012" applyFont="1" applyFill="1" applyProtection="1">
      <alignment vertical="center"/>
    </xf>
    <xf numFmtId="0" fontId="28" fillId="0" borderId="0" xfId="1012" applyFont="1" applyFill="1" applyAlignment="1" applyProtection="1">
      <alignment horizontal="left" vertical="center"/>
    </xf>
    <xf numFmtId="0" fontId="49" fillId="0" borderId="0" xfId="1012" applyFont="1" applyFill="1" applyProtection="1">
      <alignment vertical="center"/>
    </xf>
    <xf numFmtId="0" fontId="27" fillId="0" borderId="1" xfId="1012" applyFont="1" applyFill="1" applyBorder="1" applyAlignment="1" applyProtection="1">
      <alignment horizontal="center" vertical="center" wrapText="1"/>
    </xf>
    <xf numFmtId="0" fontId="28" fillId="0" borderId="2" xfId="1012" applyFont="1" applyFill="1" applyBorder="1" applyAlignment="1" applyProtection="1">
      <alignment horizontal="left" vertical="top" wrapText="1"/>
    </xf>
    <xf numFmtId="0" fontId="28" fillId="0" borderId="1" xfId="1012" applyNumberFormat="1" applyFont="1" applyFill="1" applyBorder="1" applyAlignment="1" applyProtection="1">
      <alignment vertical="center" wrapText="1"/>
    </xf>
    <xf numFmtId="0" fontId="27" fillId="0" borderId="2" xfId="1012" applyFont="1" applyFill="1" applyBorder="1" applyAlignment="1" applyProtection="1">
      <alignment horizontal="distributed" vertical="center"/>
    </xf>
    <xf numFmtId="189" fontId="28" fillId="0" borderId="1" xfId="1011" applyNumberFormat="1" applyFont="1" applyFill="1" applyBorder="1" applyAlignment="1" applyProtection="1">
      <alignment horizontal="right" vertical="center" wrapText="1"/>
      <protection locked="0"/>
    </xf>
    <xf numFmtId="0" fontId="43" fillId="0" borderId="2" xfId="1012" applyFont="1" applyFill="1" applyBorder="1" applyAlignment="1" applyProtection="1">
      <alignment horizontal="distributed" vertical="center"/>
    </xf>
    <xf numFmtId="0" fontId="27" fillId="0" borderId="1" xfId="1012" applyNumberFormat="1" applyFont="1" applyFill="1" applyBorder="1" applyAlignment="1" applyProtection="1">
      <alignment horizontal="distributed" vertical="center"/>
    </xf>
    <xf numFmtId="3" fontId="9" fillId="2" borderId="0" xfId="1012" applyNumberFormat="1" applyFill="1" applyProtection="1">
      <alignment vertical="center"/>
    </xf>
    <xf numFmtId="0" fontId="28" fillId="0" borderId="2" xfId="1012" applyFont="1" applyFill="1" applyBorder="1" applyAlignment="1" applyProtection="1" quotePrefix="1">
      <alignment horizontal="left" vertical="center"/>
    </xf>
    <xf numFmtId="0" fontId="28" fillId="2" borderId="2" xfId="1012" applyFont="1" applyFill="1" applyBorder="1" applyAlignment="1" quotePrefix="1">
      <alignment horizontal="left" vertical="center"/>
    </xf>
  </cellXfs>
  <cellStyles count="1335">
    <cellStyle name="常规" xfId="0" builtinId="0"/>
    <cellStyle name="货币[0]" xfId="1" builtinId="7"/>
    <cellStyle name="强调文字颜色 2 3 2" xfId="2"/>
    <cellStyle name="输入" xfId="3" builtinId="20"/>
    <cellStyle name="汇总 6" xfId="4"/>
    <cellStyle name="Accent5 9" xfId="5"/>
    <cellStyle name="货币" xfId="6" builtinId="4"/>
    <cellStyle name="部门 4" xfId="7"/>
    <cellStyle name="_ET_STYLE_NoName_00__Book1_1 2 2 2" xfId="8"/>
    <cellStyle name="20% - 强调文字颜色 3" xfId="9" builtinId="38"/>
    <cellStyle name="百分比 2 8 2" xfId="10"/>
    <cellStyle name="好 3 2 2" xfId="11"/>
    <cellStyle name="args.style" xfId="12"/>
    <cellStyle name="Accent1 5" xfId="13"/>
    <cellStyle name="常规 3 2 3 2" xfId="14"/>
    <cellStyle name="Accent2 - 20% 2" xfId="15"/>
    <cellStyle name="_Book1_2 2" xfId="16"/>
    <cellStyle name="常规 3 4 3" xfId="17"/>
    <cellStyle name="Accent2 - 40%" xfId="18"/>
    <cellStyle name="千位分隔[0]" xfId="19" builtinId="6"/>
    <cellStyle name="常规 26 2" xfId="20"/>
    <cellStyle name="40% - 强调文字颜色 3" xfId="21" builtinId="39"/>
    <cellStyle name="差" xfId="22" builtinId="27"/>
    <cellStyle name="千位分隔" xfId="23" builtinId="3"/>
    <cellStyle name="60% - 强调文字颜色 3" xfId="24" builtinId="40"/>
    <cellStyle name="Accent6 4" xfId="25"/>
    <cellStyle name="好_0605石屏县 2 2" xfId="26"/>
    <cellStyle name="Input [yellow] 4" xfId="27"/>
    <cellStyle name="Accent2 - 60%" xfId="28"/>
    <cellStyle name="日期" xfId="29"/>
    <cellStyle name="60% - 强调文字颜色 6 3 2" xfId="30"/>
    <cellStyle name="超链接" xfId="31" builtinId="8"/>
    <cellStyle name="百分比" xfId="32" builtinId="5"/>
    <cellStyle name="差_Book1 2" xfId="33"/>
    <cellStyle name="Accent4 5" xfId="34"/>
    <cellStyle name="60% - 强调文字颜色 4 2 2 2" xfId="35"/>
    <cellStyle name="已访问的超链接" xfId="36" builtinId="9"/>
    <cellStyle name="注释" xfId="37" builtinId="10"/>
    <cellStyle name="60% - 强调文字颜色 2 3" xfId="38"/>
    <cellStyle name="_ET_STYLE_NoName_00__Sheet3" xfId="39"/>
    <cellStyle name="Accent6 3" xfId="40"/>
    <cellStyle name="Accent5 - 60% 2 2" xfId="41"/>
    <cellStyle name="60% - 强调文字颜色 2" xfId="42" builtinId="36"/>
    <cellStyle name="Accent3 4 2" xfId="43"/>
    <cellStyle name="百分比 7" xfId="44"/>
    <cellStyle name="标题 4" xfId="45" builtinId="19"/>
    <cellStyle name="警告文本" xfId="46" builtinId="11"/>
    <cellStyle name="常规 6 5" xfId="47"/>
    <cellStyle name="常规 4 2 2 3" xfId="48"/>
    <cellStyle name="60% - 强调文字颜色 2 2 2" xfId="49"/>
    <cellStyle name="标题" xfId="50" builtinId="15"/>
    <cellStyle name="解释性文本" xfId="51" builtinId="53"/>
    <cellStyle name="标题 1 5 2" xfId="52"/>
    <cellStyle name="Accent1 - 60% 2 2" xfId="53"/>
    <cellStyle name="百分比 4" xfId="54"/>
    <cellStyle name="标题 1" xfId="55" builtinId="16"/>
    <cellStyle name="百分比 5" xfId="56"/>
    <cellStyle name="差 7" xfId="57"/>
    <cellStyle name="0,0_x000d__x000a_NA_x000d__x000a_" xfId="58"/>
    <cellStyle name="60% - 强调文字颜色 2 2 2 2" xfId="59"/>
    <cellStyle name="标题 2" xfId="60" builtinId="17"/>
    <cellStyle name="Accent6 2" xfId="61"/>
    <cellStyle name="60% - 强调文字颜色 1" xfId="62" builtinId="32"/>
    <cellStyle name="Accent4 2 2" xfId="63"/>
    <cellStyle name="百分比 6" xfId="64"/>
    <cellStyle name="标题 3" xfId="65" builtinId="18"/>
    <cellStyle name="Accent6 5" xfId="66"/>
    <cellStyle name="60% - 强调文字颜色 4" xfId="67" builtinId="44"/>
    <cellStyle name="输出" xfId="68" builtinId="21"/>
    <cellStyle name="计算" xfId="69" builtinId="22"/>
    <cellStyle name="40% - 强调文字颜色 4 2" xfId="70"/>
    <cellStyle name="检查单元格" xfId="71" builtinId="23"/>
    <cellStyle name="20% - 强调文字颜色 6" xfId="72" builtinId="50"/>
    <cellStyle name="强调文字颜色 2" xfId="73" builtinId="33"/>
    <cellStyle name="常规 2 2 2 5" xfId="74"/>
    <cellStyle name="PSHeading 4" xfId="75"/>
    <cellStyle name="链接单元格" xfId="76" builtinId="24"/>
    <cellStyle name="60% - 强调文字颜色 4 2 3" xfId="77"/>
    <cellStyle name="汇总" xfId="78" builtinId="25"/>
    <cellStyle name="好" xfId="79" builtinId="26"/>
    <cellStyle name="20% - 强调文字颜色 3 3" xfId="80"/>
    <cellStyle name="适中" xfId="81" builtinId="28"/>
    <cellStyle name="20% - 强调文字颜色 5" xfId="82" builtinId="46"/>
    <cellStyle name="强调文字颜色 1" xfId="83" builtinId="29"/>
    <cellStyle name="常规 2 2 2 4" xfId="84"/>
    <cellStyle name="编号 3 2" xfId="85"/>
    <cellStyle name="20% - 强调文字颜色 1" xfId="86" builtinId="30"/>
    <cellStyle name="Accent6 - 20% 2 2" xfId="87"/>
    <cellStyle name="40% - 强调文字颜色 1" xfId="88" builtinId="31"/>
    <cellStyle name="20% - 强调文字颜色 2" xfId="89" builtinId="34"/>
    <cellStyle name="40% - 强调文字颜色 2" xfId="90" builtinId="35"/>
    <cellStyle name="Accent2 - 40% 2" xfId="91"/>
    <cellStyle name="强调文字颜色 3" xfId="92" builtinId="37"/>
    <cellStyle name="PSChar" xfId="93"/>
    <cellStyle name="好_2008年地州对账表(国库资金）" xfId="94"/>
    <cellStyle name="Accent2 - 40% 3" xfId="95"/>
    <cellStyle name="强调文字颜色 4" xfId="96" builtinId="41"/>
    <cellStyle name="20% - 强调文字颜色 4" xfId="97" builtinId="42"/>
    <cellStyle name="40% - 强调文字颜色 4" xfId="98" builtinId="43"/>
    <cellStyle name="强调文字颜色 5" xfId="99" builtinId="45"/>
    <cellStyle name="60% - 强调文字颜色 5 2 2 2" xfId="100"/>
    <cellStyle name="40% - 强调文字颜色 5" xfId="101" builtinId="47"/>
    <cellStyle name="标题 1 4 2" xfId="102"/>
    <cellStyle name="Accent6 6" xfId="103"/>
    <cellStyle name="60% - 强调文字颜色 5" xfId="104" builtinId="48"/>
    <cellStyle name="强调文字颜色 6" xfId="105" builtinId="49"/>
    <cellStyle name="_弱电系统设备配置报价清单" xfId="106"/>
    <cellStyle name="40% - 强调文字颜色 6" xfId="107" builtinId="51"/>
    <cellStyle name="标题 1 4 3" xfId="108"/>
    <cellStyle name="Accent6 7" xfId="109"/>
    <cellStyle name="60% - 强调文字颜色 6" xfId="110" builtinId="52"/>
    <cellStyle name="常规 2 12 2" xfId="111"/>
    <cellStyle name="Accent2 - 20% 3" xfId="112"/>
    <cellStyle name="_Book1_2 3" xfId="113"/>
    <cellStyle name="_ET_STYLE_NoName_00__Book1" xfId="114"/>
    <cellStyle name="_ET_STYLE_NoName_00_" xfId="115"/>
    <cellStyle name="_Book1_1" xfId="116"/>
    <cellStyle name="_20100326高清市院遂宁检察院1080P配置清单26日改" xfId="117"/>
    <cellStyle name="Accent2 - 20% 2 2" xfId="118"/>
    <cellStyle name="百分比 2 2 4" xfId="119"/>
    <cellStyle name="_Book1_2 2 2" xfId="120"/>
    <cellStyle name="百分比 2 2 5" xfId="121"/>
    <cellStyle name="百分比 2 10 2" xfId="122"/>
    <cellStyle name="_Book1_2 2 3" xfId="123"/>
    <cellStyle name="百分比 2 2 4 2" xfId="124"/>
    <cellStyle name="_Book1_2 2 2 2" xfId="125"/>
    <cellStyle name="_Book1_3 2" xfId="126"/>
    <cellStyle name="常规 2 7 2" xfId="127"/>
    <cellStyle name="_Book1" xfId="128"/>
    <cellStyle name="常规 3 2 3" xfId="129"/>
    <cellStyle name="Accent2 - 20%" xfId="130"/>
    <cellStyle name="_Book1_2" xfId="131"/>
    <cellStyle name="百分比 2 3 4" xfId="132"/>
    <cellStyle name="_Book1_2 3 2" xfId="133"/>
    <cellStyle name="_Book1_2 4" xfId="134"/>
    <cellStyle name="超级链接 2" xfId="135"/>
    <cellStyle name="Accent1 4 2" xfId="136"/>
    <cellStyle name="_Book1_3" xfId="137"/>
    <cellStyle name="Accent5 - 60% 3" xfId="138"/>
    <cellStyle name="_ET_STYLE_NoName_00__Book1_1" xfId="139"/>
    <cellStyle name="_ET_STYLE_NoName_00__Book1_1 2" xfId="140"/>
    <cellStyle name="_ET_STYLE_NoName_00__Book1_1 2 2" xfId="141"/>
    <cellStyle name="_ET_STYLE_NoName_00__Book1_1 2 3" xfId="142"/>
    <cellStyle name="标题 2 2 2 2" xfId="143"/>
    <cellStyle name="Percent [2]" xfId="144"/>
    <cellStyle name="百分比 2 7 2" xfId="145"/>
    <cellStyle name="_ET_STYLE_NoName_00__Book1_1 3" xfId="146"/>
    <cellStyle name="超级链接" xfId="147"/>
    <cellStyle name="Accent1 4" xfId="148"/>
    <cellStyle name="_ET_STYLE_NoName_00__Book1_1 3 2" xfId="149"/>
    <cellStyle name="_ET_STYLE_NoName_00__Book1_1 4" xfId="150"/>
    <cellStyle name="Accent5 4" xfId="151"/>
    <cellStyle name="_关闭破产企业已移交地方管理中小学校退休教师情况明细表(1)" xfId="152"/>
    <cellStyle name="0,0_x005f_x000d__x005f_x000a_NA_x005f_x000d__x005f_x000a_" xfId="153"/>
    <cellStyle name="20% - 强调文字颜色 1 2" xfId="154"/>
    <cellStyle name="20% - 强调文字颜色 1 2 2" xfId="155"/>
    <cellStyle name="强调文字颜色 2 2 2 2" xfId="156"/>
    <cellStyle name="20% - 强调文字颜色 1 3" xfId="157"/>
    <cellStyle name="Accent1 - 20% 2" xfId="158"/>
    <cellStyle name="20% - 强调文字颜色 2 2" xfId="159"/>
    <cellStyle name="20% - 强调文字颜色 2 2 2" xfId="160"/>
    <cellStyle name="60% - 强调文字颜色 3 2 2 2" xfId="161"/>
    <cellStyle name="20% - 强调文字颜色 2 3" xfId="162"/>
    <cellStyle name="常规 3 2 5" xfId="163"/>
    <cellStyle name="20% - 强调文字颜色 3 2" xfId="164"/>
    <cellStyle name="20% - 强调文字颜色 3 2 2" xfId="165"/>
    <cellStyle name="Mon閠aire_!!!GO" xfId="166"/>
    <cellStyle name="常规 3 3 5" xfId="167"/>
    <cellStyle name="20% - 强调文字颜色 4 2" xfId="168"/>
    <cellStyle name="常规 3 3 5 2" xfId="169"/>
    <cellStyle name="20% - 强调文字颜色 4 2 2" xfId="170"/>
    <cellStyle name="Accent6 - 60% 2 2" xfId="171"/>
    <cellStyle name="常规 3 3 6" xfId="172"/>
    <cellStyle name="20% - 强调文字颜色 4 3" xfId="173"/>
    <cellStyle name="20% - 强调文字颜色 5 2" xfId="174"/>
    <cellStyle name="20% - 强调文字颜色 5 2 2" xfId="175"/>
    <cellStyle name="20% - 强调文字颜色 5 3" xfId="176"/>
    <cellStyle name="20% - 强调文字颜色 6 2" xfId="177"/>
    <cellStyle name="20% - 强调文字颜色 6 2 2" xfId="178"/>
    <cellStyle name="Accent6 - 20% 3" xfId="179"/>
    <cellStyle name="20% - 强调文字颜色 6 3" xfId="180"/>
    <cellStyle name="40% - 强调文字颜色 1 2" xfId="181"/>
    <cellStyle name="40% - 强调文字颜色 1 2 2" xfId="182"/>
    <cellStyle name="Accent1" xfId="183"/>
    <cellStyle name="常规 9 2" xfId="184"/>
    <cellStyle name="40% - 强调文字颜色 1 3" xfId="185"/>
    <cellStyle name="40% - 强调文字颜色 2 2" xfId="186"/>
    <cellStyle name="40% - 强调文字颜色 2 2 2" xfId="187"/>
    <cellStyle name="40% - 强调文字颜色 2 3" xfId="188"/>
    <cellStyle name="40% - 强调文字颜色 3 2" xfId="189"/>
    <cellStyle name="40% - 强调文字颜色 3 2 2" xfId="190"/>
    <cellStyle name="40% - 强调文字颜色 3 3" xfId="191"/>
    <cellStyle name="40% - 强调文字颜色 4 2 2" xfId="192"/>
    <cellStyle name="Accent6 - 20% 2" xfId="193"/>
    <cellStyle name="40% - 强调文字颜色 4 3" xfId="194"/>
    <cellStyle name="好 2 3" xfId="195"/>
    <cellStyle name="40% - 强调文字颜色 5 2" xfId="196"/>
    <cellStyle name="60% - 强调文字颜色 4 3" xfId="197"/>
    <cellStyle name="40% - 强调文字颜色 5 2 2" xfId="198"/>
    <cellStyle name="好 2 4" xfId="199"/>
    <cellStyle name="40% - 强调文字颜色 5 3" xfId="200"/>
    <cellStyle name="标题 2 2 4" xfId="201"/>
    <cellStyle name="适中 2 2" xfId="202"/>
    <cellStyle name="百分比 2 9" xfId="203"/>
    <cellStyle name="好 3 3" xfId="204"/>
    <cellStyle name="40% - 强调文字颜色 6 2" xfId="205"/>
    <cellStyle name="适中 2 2 2" xfId="206"/>
    <cellStyle name="百分比 2 9 2" xfId="207"/>
    <cellStyle name="Accent2 5" xfId="208"/>
    <cellStyle name="40% - 强调文字颜色 6 2 2" xfId="209"/>
    <cellStyle name="好 3 4" xfId="210"/>
    <cellStyle name="40% - 强调文字颜色 6 3" xfId="211"/>
    <cellStyle name="输出 3 4" xfId="212"/>
    <cellStyle name="Accent6 2 2" xfId="213"/>
    <cellStyle name="60% - 强调文字颜色 1 2" xfId="214"/>
    <cellStyle name="60% - 强调文字颜色 1 2 2" xfId="215"/>
    <cellStyle name="好 7" xfId="216"/>
    <cellStyle name="标题 3 2 4" xfId="217"/>
    <cellStyle name="60% - 强调文字颜色 1 2 2 2" xfId="218"/>
    <cellStyle name="百分比 2 3 4 2" xfId="219"/>
    <cellStyle name="60% - 强调文字颜色 1 2 3" xfId="220"/>
    <cellStyle name="60% - 强调文字颜色 1 3" xfId="221"/>
    <cellStyle name="60% - 强调文字颜色 1 3 2" xfId="222"/>
    <cellStyle name="输出 4 4" xfId="223"/>
    <cellStyle name="常规 5" xfId="224"/>
    <cellStyle name="Accent6 3 2" xfId="225"/>
    <cellStyle name="60% - 强调文字颜色 2 2" xfId="226"/>
    <cellStyle name="Accent6 - 60%" xfId="227"/>
    <cellStyle name="60% - 强调文字颜色 2 2 3" xfId="228"/>
    <cellStyle name="注释 2" xfId="229"/>
    <cellStyle name="60% - 强调文字颜色 2 3 2" xfId="230"/>
    <cellStyle name="Accent6 4 2" xfId="231"/>
    <cellStyle name="60% - 强调文字颜色 3 2" xfId="232"/>
    <cellStyle name="60% - 强调文字颜色 3 2 2" xfId="233"/>
    <cellStyle name="60% - 强调文字颜色 3 2 3" xfId="234"/>
    <cellStyle name="Accent5 - 40% 2" xfId="235"/>
    <cellStyle name="60% - 强调文字颜色 3 3" xfId="236"/>
    <cellStyle name="Accent5 - 40% 2 2" xfId="237"/>
    <cellStyle name="60% - 强调文字颜色 3 3 2" xfId="238"/>
    <cellStyle name="Accent6 5 2" xfId="239"/>
    <cellStyle name="60% - 强调文字颜色 4 2" xfId="240"/>
    <cellStyle name="60% - 强调文字颜色 4 2 2" xfId="241"/>
    <cellStyle name="常规 20" xfId="242"/>
    <cellStyle name="常规 15" xfId="243"/>
    <cellStyle name="60% - 强调文字颜色 4 3 2" xfId="244"/>
    <cellStyle name="标题 1 4 2 2" xfId="245"/>
    <cellStyle name="60% - 强调文字颜色 5 2" xfId="246"/>
    <cellStyle name="60% - 强调文字颜色 5 2 2" xfId="247"/>
    <cellStyle name="百分比 2 10" xfId="248"/>
    <cellStyle name="60% - 强调文字颜色 5 2 3" xfId="249"/>
    <cellStyle name="60% - 强调文字颜色 5 3" xfId="250"/>
    <cellStyle name="RowLevel_0" xfId="251"/>
    <cellStyle name="60% - 强调文字颜色 5 3 2" xfId="252"/>
    <cellStyle name="60% - 强调文字颜色 6 2" xfId="253"/>
    <cellStyle name="强调文字颜色 5 2 3" xfId="254"/>
    <cellStyle name="Header2" xfId="255"/>
    <cellStyle name="60% - 强调文字颜色 6 2 2" xfId="256"/>
    <cellStyle name="Header2 2" xfId="257"/>
    <cellStyle name="60% - 强调文字颜色 6 2 2 2" xfId="258"/>
    <cellStyle name="60% - 强调文字颜色 6 2 3" xfId="259"/>
    <cellStyle name="60% - 强调文字颜色 6 3" xfId="260"/>
    <cellStyle name="6mal" xfId="261"/>
    <cellStyle name="Accent4 9" xfId="262"/>
    <cellStyle name="强调文字颜色 2 2 2" xfId="263"/>
    <cellStyle name="Accent1 - 20%" xfId="264"/>
    <cellStyle name="Accent5 - 20%" xfId="265"/>
    <cellStyle name="Accent1 - 20% 2 2" xfId="266"/>
    <cellStyle name="Accent1 - 20% 3" xfId="267"/>
    <cellStyle name="标题 6 2 2" xfId="268"/>
    <cellStyle name="Accent6 9" xfId="269"/>
    <cellStyle name="Accent1 - 40%" xfId="270"/>
    <cellStyle name="Accent1 - 40% 2" xfId="271"/>
    <cellStyle name="Accent1 - 40% 2 2" xfId="272"/>
    <cellStyle name="PSHeading 3 2" xfId="273"/>
    <cellStyle name="Accent1 - 40% 3" xfId="274"/>
    <cellStyle name="Accent1 - 60%" xfId="275"/>
    <cellStyle name="标题 1 5" xfId="276"/>
    <cellStyle name="Accent1 - 60% 2" xfId="277"/>
    <cellStyle name="标题 1 6" xfId="278"/>
    <cellStyle name="Accent1 - 60% 3" xfId="279"/>
    <cellStyle name="Accent1 2" xfId="280"/>
    <cellStyle name="Date 3" xfId="281"/>
    <cellStyle name="Accent1 2 2" xfId="282"/>
    <cellStyle name="Currency [0]_!!!GO" xfId="283"/>
    <cellStyle name="Accent1 3" xfId="284"/>
    <cellStyle name="Accent1 3 2" xfId="285"/>
    <cellStyle name="Accent1 5 2" xfId="286"/>
    <cellStyle name="sstot" xfId="287"/>
    <cellStyle name="常规 2 2 3 2" xfId="288"/>
    <cellStyle name="Accent1 6" xfId="289"/>
    <cellStyle name="常规 2 2 3 3" xfId="290"/>
    <cellStyle name="Accent1 7" xfId="291"/>
    <cellStyle name="常规 2 2 3 4" xfId="292"/>
    <cellStyle name="差_1110洱源 2" xfId="293"/>
    <cellStyle name="Accent1 8" xfId="294"/>
    <cellStyle name="差_1110洱源 3" xfId="295"/>
    <cellStyle name="Accent1 9" xfId="296"/>
    <cellStyle name="强调文字颜色 5 2 2 2" xfId="297"/>
    <cellStyle name="Header1 2" xfId="298"/>
    <cellStyle name="Accent2" xfId="299"/>
    <cellStyle name="输入 2 4" xfId="300"/>
    <cellStyle name="Accent2 - 40% 2 2" xfId="301"/>
    <cellStyle name="Accent2 - 60% 2" xfId="302"/>
    <cellStyle name="Accent5 - 40% 3" xfId="303"/>
    <cellStyle name="Accent2 - 60% 2 2" xfId="304"/>
    <cellStyle name="Accent2 - 60% 3" xfId="305"/>
    <cellStyle name="Accent2 2" xfId="306"/>
    <cellStyle name="t" xfId="307"/>
    <cellStyle name="Accent2 2 2" xfId="308"/>
    <cellStyle name="Accent2 3" xfId="309"/>
    <cellStyle name="Accent2 3 2" xfId="310"/>
    <cellStyle name="Accent2 4" xfId="311"/>
    <cellStyle name="Accent2 4 2" xfId="312"/>
    <cellStyle name="百分比 2 9 2 2" xfId="313"/>
    <cellStyle name="Accent2 5 2" xfId="314"/>
    <cellStyle name="常规 2 2 11" xfId="315"/>
    <cellStyle name="百分比 2 9 3" xfId="316"/>
    <cellStyle name="Date" xfId="317"/>
    <cellStyle name="常规 2 2 4 2" xfId="318"/>
    <cellStyle name="Accent2 6" xfId="319"/>
    <cellStyle name="Accent2 7" xfId="320"/>
    <cellStyle name="Accent2 8" xfId="321"/>
    <cellStyle name="Accent2 9" xfId="322"/>
    <cellStyle name="Accent3" xfId="323"/>
    <cellStyle name="Milliers_!!!GO" xfId="324"/>
    <cellStyle name="Accent5 2" xfId="325"/>
    <cellStyle name="Accent3 - 20%" xfId="326"/>
    <cellStyle name="标题 1 3" xfId="327"/>
    <cellStyle name="常规 2 2 7" xfId="328"/>
    <cellStyle name="百分比 4 3" xfId="329"/>
    <cellStyle name="Accent5 2 2" xfId="330"/>
    <cellStyle name="Accent3 - 20% 2" xfId="331"/>
    <cellStyle name="标题 1 3 2" xfId="332"/>
    <cellStyle name="汇总 3" xfId="333"/>
    <cellStyle name="Accent5 6" xfId="334"/>
    <cellStyle name="Accent3 - 20% 2 2" xfId="335"/>
    <cellStyle name="标题 1 4" xfId="336"/>
    <cellStyle name="Accent3 - 20% 3" xfId="337"/>
    <cellStyle name="Mon閠aire [0]_!!!GO" xfId="338"/>
    <cellStyle name="Accent4 3 2" xfId="339"/>
    <cellStyle name="Accent3 - 40%" xfId="340"/>
    <cellStyle name="Accent3 - 40% 2" xfId="341"/>
    <cellStyle name="Accent3 - 40% 2 2" xfId="342"/>
    <cellStyle name="Accent4 - 60%" xfId="343"/>
    <cellStyle name="捠壿 [0.00]_Region Orders (2)" xfId="344"/>
    <cellStyle name="常规 15 2 2" xfId="345"/>
    <cellStyle name="百分比 2 6 2" xfId="346"/>
    <cellStyle name="Accent3 - 40% 3" xfId="347"/>
    <cellStyle name="Accent4 5 2" xfId="348"/>
    <cellStyle name="Accent3 - 60%" xfId="349"/>
    <cellStyle name="好_M01-1 3" xfId="350"/>
    <cellStyle name="Accent3 - 60% 2" xfId="351"/>
    <cellStyle name="编号" xfId="352"/>
    <cellStyle name="Accent3 - 60% 2 2" xfId="353"/>
    <cellStyle name="Accent3 - 60% 3" xfId="354"/>
    <cellStyle name="Accent3 2" xfId="355"/>
    <cellStyle name="comma zerodec" xfId="356"/>
    <cellStyle name="Accent3 2 2" xfId="357"/>
    <cellStyle name="Accent3 3" xfId="358"/>
    <cellStyle name="Accent3 3 2" xfId="359"/>
    <cellStyle name="Accent3 4" xfId="360"/>
    <cellStyle name="Accent3 5" xfId="361"/>
    <cellStyle name="Accent3 5 2" xfId="362"/>
    <cellStyle name="Moneda_96 Risk" xfId="363"/>
    <cellStyle name="常规 2 2 5 2" xfId="364"/>
    <cellStyle name="Accent3 6" xfId="365"/>
    <cellStyle name="Accent3 7" xfId="366"/>
    <cellStyle name="Accent3 8" xfId="367"/>
    <cellStyle name="百分比 2" xfId="368"/>
    <cellStyle name="Accent3 9" xfId="369"/>
    <cellStyle name="Accent4" xfId="370"/>
    <cellStyle name="百分比 2 2 2" xfId="371"/>
    <cellStyle name="Accent4 - 20%" xfId="372"/>
    <cellStyle name="百分比 2 2 2 2" xfId="373"/>
    <cellStyle name="Accent4 - 20% 2" xfId="374"/>
    <cellStyle name="百分比 2 2 2 2 2" xfId="375"/>
    <cellStyle name="Accent4 - 20% 2 2" xfId="376"/>
    <cellStyle name="强调 2 2" xfId="377"/>
    <cellStyle name="百分比 2 2 2 3" xfId="378"/>
    <cellStyle name="Accent4 - 20% 3" xfId="379"/>
    <cellStyle name="百分比 2 4 2" xfId="380"/>
    <cellStyle name="Accent4 - 40%" xfId="381"/>
    <cellStyle name="百分比 2 4 2 2" xfId="382"/>
    <cellStyle name="Accent6 - 40%" xfId="383"/>
    <cellStyle name="Accent4 - 40% 2" xfId="384"/>
    <cellStyle name="商品名称 4" xfId="385"/>
    <cellStyle name="Accent6 - 40% 2" xfId="386"/>
    <cellStyle name="Accent4 - 40% 2 2" xfId="387"/>
    <cellStyle name="Accent4 - 40% 3" xfId="388"/>
    <cellStyle name="Accent4 - 60% 2" xfId="389"/>
    <cellStyle name="Accent4 - 60% 2 2" xfId="390"/>
    <cellStyle name="Accent4 - 60% 3" xfId="391"/>
    <cellStyle name="PSSpacer" xfId="392"/>
    <cellStyle name="Accent6" xfId="393"/>
    <cellStyle name="Accent4 2" xfId="394"/>
    <cellStyle name="New Times Roman" xfId="395"/>
    <cellStyle name="Accent4 3" xfId="396"/>
    <cellStyle name="Accent4 4" xfId="397"/>
    <cellStyle name="Accent4 4 2" xfId="398"/>
    <cellStyle name="PSHeading 5" xfId="399"/>
    <cellStyle name="标题 1 2 2" xfId="400"/>
    <cellStyle name="常规 2 2 6 2" xfId="401"/>
    <cellStyle name="Accent4 6" xfId="402"/>
    <cellStyle name="百分比 4 2 2" xfId="403"/>
    <cellStyle name="标题 1 2 3" xfId="404"/>
    <cellStyle name="Accent4 7" xfId="405"/>
    <cellStyle name="标题 1 2 4" xfId="406"/>
    <cellStyle name="Accent4 8" xfId="407"/>
    <cellStyle name="Accent5" xfId="408"/>
    <cellStyle name="Accent5 - 20% 2" xfId="409"/>
    <cellStyle name="Accent5 - 20% 2 2" xfId="410"/>
    <cellStyle name="Input [yellow] 2 2 2" xfId="411"/>
    <cellStyle name="Accent5 - 20% 3" xfId="412"/>
    <cellStyle name="Accent5 - 40%" xfId="413"/>
    <cellStyle name="标题 2 3 3" xfId="414"/>
    <cellStyle name="Accent5 - 60%" xfId="415"/>
    <cellStyle name="Accent5 - 60% 2" xfId="416"/>
    <cellStyle name="Category" xfId="417"/>
    <cellStyle name="Accent5 3" xfId="418"/>
    <cellStyle name="标题 2 3" xfId="419"/>
    <cellStyle name="Category 2" xfId="420"/>
    <cellStyle name="Accent5 3 2" xfId="421"/>
    <cellStyle name="标题 3 3" xfId="422"/>
    <cellStyle name="Comma [0]_!!!GO" xfId="423"/>
    <cellStyle name="Accent5 4 2" xfId="424"/>
    <cellStyle name="汇总 2" xfId="425"/>
    <cellStyle name="Accent5 5" xfId="426"/>
    <cellStyle name="汇总 2 2" xfId="427"/>
    <cellStyle name="Accent5 5 2" xfId="428"/>
    <cellStyle name="标题 1 3 3" xfId="429"/>
    <cellStyle name="汇总 4" xfId="430"/>
    <cellStyle name="Accent5 7" xfId="431"/>
    <cellStyle name="标题 1 3 4" xfId="432"/>
    <cellStyle name="百分比 2 3 2 2 2" xfId="433"/>
    <cellStyle name="汇总 5" xfId="434"/>
    <cellStyle name="Accent5 8" xfId="435"/>
    <cellStyle name="Accent6 - 20%" xfId="436"/>
    <cellStyle name="Accent6 - 40% 2 2" xfId="437"/>
    <cellStyle name="ColLevel_0" xfId="438"/>
    <cellStyle name="Accent6 - 40% 3" xfId="439"/>
    <cellStyle name="Accent6 - 60% 2" xfId="440"/>
    <cellStyle name="Accent6 - 60% 3" xfId="441"/>
    <cellStyle name="标题 1 4 4" xfId="442"/>
    <cellStyle name="Accent6 8" xfId="443"/>
    <cellStyle name="百分比 2 4 3" xfId="444"/>
    <cellStyle name="Comma_!!!GO" xfId="445"/>
    <cellStyle name="分级显示列_1_Book1" xfId="446"/>
    <cellStyle name="标题 3 3 2" xfId="447"/>
    <cellStyle name="Currency_!!!GO" xfId="448"/>
    <cellStyle name="标题 2 3 4" xfId="449"/>
    <cellStyle name="Currency1" xfId="450"/>
    <cellStyle name="Date 2" xfId="451"/>
    <cellStyle name="Date 2 2" xfId="452"/>
    <cellStyle name="Dollar (zero dec)" xfId="453"/>
    <cellStyle name="标题 2 2" xfId="454"/>
    <cellStyle name="常规 2 3 6" xfId="455"/>
    <cellStyle name="百分比 5 2" xfId="456"/>
    <cellStyle name="Grey" xfId="457"/>
    <cellStyle name="强调文字颜色 5 2 2" xfId="458"/>
    <cellStyle name="Header1" xfId="459"/>
    <cellStyle name="Header2 2 2" xfId="460"/>
    <cellStyle name="Header2 3" xfId="461"/>
    <cellStyle name="千位分隔 2 4" xfId="462"/>
    <cellStyle name="Input [yellow]" xfId="463"/>
    <cellStyle name="千位分隔 2 4 2" xfId="464"/>
    <cellStyle name="Input [yellow] 2" xfId="465"/>
    <cellStyle name="Input [yellow] 2 2" xfId="466"/>
    <cellStyle name="Input [yellow] 2 3" xfId="467"/>
    <cellStyle name="Input [yellow] 3" xfId="468"/>
    <cellStyle name="Input [yellow] 3 2" xfId="469"/>
    <cellStyle name="Input Cells" xfId="470"/>
    <cellStyle name="Linked Cells" xfId="471"/>
    <cellStyle name="Millares [0]_96 Risk" xfId="472"/>
    <cellStyle name="常规 2 2 2 2" xfId="473"/>
    <cellStyle name="Millares_96 Risk" xfId="474"/>
    <cellStyle name="千位分隔 2 3 2" xfId="475"/>
    <cellStyle name="Milliers [0]_!!!GO" xfId="476"/>
    <cellStyle name="Moneda [0]_96 Risk" xfId="477"/>
    <cellStyle name="数量 3" xfId="478"/>
    <cellStyle name="标题 1 2 2 2" xfId="479"/>
    <cellStyle name="Month" xfId="480"/>
    <cellStyle name="Month 2" xfId="481"/>
    <cellStyle name="百分比 10" xfId="482"/>
    <cellStyle name="PSHeading 2" xfId="483"/>
    <cellStyle name="no dec" xfId="484"/>
    <cellStyle name="PSHeading 2 2" xfId="485"/>
    <cellStyle name="no dec 2" xfId="486"/>
    <cellStyle name="PSHeading 2 2 2" xfId="487"/>
    <cellStyle name="no dec 2 2" xfId="488"/>
    <cellStyle name="百分比 3 3 2" xfId="489"/>
    <cellStyle name="PSHeading 2 3" xfId="490"/>
    <cellStyle name="no dec 3" xfId="491"/>
    <cellStyle name="Normal - Style1" xfId="492"/>
    <cellStyle name="百分比 2 5 2" xfId="493"/>
    <cellStyle name="Normal_!!!GO" xfId="494"/>
    <cellStyle name="PSInt" xfId="495"/>
    <cellStyle name="per.style" xfId="496"/>
    <cellStyle name="常规 2 3 4" xfId="497"/>
    <cellStyle name="t_HVAC Equipment (3)" xfId="498"/>
    <cellStyle name="Percent [2] 2" xfId="499"/>
    <cellStyle name="Percent_!!!GO" xfId="500"/>
    <cellStyle name="百分比 8" xfId="501"/>
    <cellStyle name="Pourcentage_pldt" xfId="502"/>
    <cellStyle name="PSChar 2" xfId="503"/>
    <cellStyle name="编号 2 2" xfId="504"/>
    <cellStyle name="PSHeading 3 3" xfId="505"/>
    <cellStyle name="PSDate" xfId="506"/>
    <cellStyle name="编号 2 2 2" xfId="507"/>
    <cellStyle name="PSDate 2" xfId="508"/>
    <cellStyle name="PSDec" xfId="509"/>
    <cellStyle name="编号 4" xfId="510"/>
    <cellStyle name="常规 10" xfId="511"/>
    <cellStyle name="PSDec 2" xfId="512"/>
    <cellStyle name="PSHeading" xfId="513"/>
    <cellStyle name="PSHeading 2 2 3" xfId="514"/>
    <cellStyle name="PSHeading 2 4" xfId="515"/>
    <cellStyle name="PSHeading 3" xfId="516"/>
    <cellStyle name="PSInt 2" xfId="517"/>
    <cellStyle name="PSSpacer 2" xfId="518"/>
    <cellStyle name="sstot 2" xfId="519"/>
    <cellStyle name="Standard_AREAS" xfId="520"/>
    <cellStyle name="t 2" xfId="521"/>
    <cellStyle name="常规 2 3 4 2" xfId="522"/>
    <cellStyle name="t_HVAC Equipment (3) 2" xfId="523"/>
    <cellStyle name="百分比 2 11" xfId="524"/>
    <cellStyle name="千位分隔 2 2" xfId="525"/>
    <cellStyle name="百分比 2 3 5" xfId="526"/>
    <cellStyle name="百分比 2 11 2" xfId="527"/>
    <cellStyle name="百分比 7 2" xfId="528"/>
    <cellStyle name="百分比 2 12" xfId="529"/>
    <cellStyle name="标题 10" xfId="530"/>
    <cellStyle name="百分比 2 2" xfId="531"/>
    <cellStyle name="百分比 2 2 3" xfId="532"/>
    <cellStyle name="百分比 2 2 3 2" xfId="533"/>
    <cellStyle name="百分比 2 3" xfId="534"/>
    <cellStyle name="常规_Sheet3" xfId="535"/>
    <cellStyle name="百分比 2 3 2" xfId="536"/>
    <cellStyle name="百分比 2 3 2 2" xfId="537"/>
    <cellStyle name="百分比 2 3 2 3" xfId="538"/>
    <cellStyle name="百分比 2 3 3" xfId="539"/>
    <cellStyle name="百分比 2 3 3 2" xfId="540"/>
    <cellStyle name="百分比 2 4" xfId="541"/>
    <cellStyle name="百分比 2 4 3 2" xfId="542"/>
    <cellStyle name="百分比 2 4 4" xfId="543"/>
    <cellStyle name="百分比 2 5" xfId="544"/>
    <cellStyle name="常规 15 2" xfId="545"/>
    <cellStyle name="百分比 2 6" xfId="546"/>
    <cellStyle name="标题 2 2 2" xfId="547"/>
    <cellStyle name="常规 15 3" xfId="548"/>
    <cellStyle name="百分比 2 7" xfId="549"/>
    <cellStyle name="标题 2 2 3" xfId="550"/>
    <cellStyle name="百分比 2 8" xfId="551"/>
    <cellStyle name="百分比 3" xfId="552"/>
    <cellStyle name="百分比 3 2" xfId="553"/>
    <cellStyle name="百分比 3 2 2" xfId="554"/>
    <cellStyle name="百分比 3 3" xfId="555"/>
    <cellStyle name="编号 2" xfId="556"/>
    <cellStyle name="百分比 3 4" xfId="557"/>
    <cellStyle name="标题 1 2" xfId="558"/>
    <cellStyle name="常规 2 2 6" xfId="559"/>
    <cellStyle name="百分比 4 2" xfId="560"/>
    <cellStyle name="标题 3 2" xfId="561"/>
    <cellStyle name="百分比 6 2" xfId="562"/>
    <cellStyle name="百分比 8 2" xfId="563"/>
    <cellStyle name="百分比 9" xfId="564"/>
    <cellStyle name="百分比 9 2" xfId="565"/>
    <cellStyle name="捠壿_Region Orders (2)" xfId="566"/>
    <cellStyle name="编号 2 3" xfId="567"/>
    <cellStyle name="编号 3" xfId="568"/>
    <cellStyle name="标题 1 3 2 2" xfId="569"/>
    <cellStyle name="标题 1 5 3" xfId="570"/>
    <cellStyle name="标题 2 4 2" xfId="571"/>
    <cellStyle name="标题 1 7" xfId="572"/>
    <cellStyle name="标题 2 3 2" xfId="573"/>
    <cellStyle name="标题 2 3 2 2" xfId="574"/>
    <cellStyle name="标题 2 4" xfId="575"/>
    <cellStyle name="标题 2 4 2 2" xfId="576"/>
    <cellStyle name="好 5 2" xfId="577"/>
    <cellStyle name="标题 3 2 2 2" xfId="578"/>
    <cellStyle name="标题 2 4 3" xfId="579"/>
    <cellStyle name="标题 2 4 4" xfId="580"/>
    <cellStyle name="标题 2 5" xfId="581"/>
    <cellStyle name="标题 2 7" xfId="582"/>
    <cellStyle name="标题 2 5 2" xfId="583"/>
    <cellStyle name="标题 2 5 3" xfId="584"/>
    <cellStyle name="标题 2 6" xfId="585"/>
    <cellStyle name="好 5" xfId="586"/>
    <cellStyle name="标题 3 2 2" xfId="587"/>
    <cellStyle name="好 6" xfId="588"/>
    <cellStyle name="标题 3 2 3" xfId="589"/>
    <cellStyle name="标题 3 3 2 2" xfId="590"/>
    <cellStyle name="标题 3 3 3" xfId="591"/>
    <cellStyle name="标题 3 3 4" xfId="592"/>
    <cellStyle name="标题 3 4" xfId="593"/>
    <cellStyle name="标题 3 4 2" xfId="594"/>
    <cellStyle name="标题 3 4 2 2" xfId="595"/>
    <cellStyle name="标题 3 4 3" xfId="596"/>
    <cellStyle name="标题 3 4 4" xfId="597"/>
    <cellStyle name="标题 3 5" xfId="598"/>
    <cellStyle name="标题 3 5 2" xfId="599"/>
    <cellStyle name="标题 3 5 3" xfId="600"/>
    <cellStyle name="标题 3 6" xfId="601"/>
    <cellStyle name="数量 2 2 2" xfId="602"/>
    <cellStyle name="标题 3 7" xfId="603"/>
    <cellStyle name="千位分隔 3" xfId="604"/>
    <cellStyle name="标题 4 2" xfId="605"/>
    <cellStyle name="千位分隔 3 2" xfId="606"/>
    <cellStyle name="标题 4 2 2" xfId="607"/>
    <cellStyle name="千位分隔 3 2 2" xfId="608"/>
    <cellStyle name="标题 4 2 2 2" xfId="609"/>
    <cellStyle name="千位分隔 3 3" xfId="610"/>
    <cellStyle name="标题 4 2 3" xfId="611"/>
    <cellStyle name="标题 4 2 4" xfId="612"/>
    <cellStyle name="千位分隔 4" xfId="613"/>
    <cellStyle name="标题 4 3" xfId="614"/>
    <cellStyle name="千位分隔 4 2" xfId="615"/>
    <cellStyle name="标题 4 3 2" xfId="616"/>
    <cellStyle name="标题 4 3 2 2" xfId="617"/>
    <cellStyle name="标题 4 3 3" xfId="618"/>
    <cellStyle name="标题 4 3 4" xfId="619"/>
    <cellStyle name="千位分隔 5" xfId="620"/>
    <cellStyle name="标题 4 4" xfId="621"/>
    <cellStyle name="千位分隔 5 2" xfId="622"/>
    <cellStyle name="标题 4 4 2" xfId="623"/>
    <cellStyle name="标题 4 4 2 2" xfId="624"/>
    <cellStyle name="标题 4 4 3" xfId="625"/>
    <cellStyle name="标题 4 4 4" xfId="626"/>
    <cellStyle name="千位分隔 6" xfId="627"/>
    <cellStyle name="标题 4 5" xfId="628"/>
    <cellStyle name="千位分隔 6 2" xfId="629"/>
    <cellStyle name="标题 4 5 2" xfId="630"/>
    <cellStyle name="标题 4 5 3" xfId="631"/>
    <cellStyle name="千位分隔 7" xfId="632"/>
    <cellStyle name="标题 4 6" xfId="633"/>
    <cellStyle name="千位分隔 8" xfId="634"/>
    <cellStyle name="标题 4 7" xfId="635"/>
    <cellStyle name="标题 5" xfId="636"/>
    <cellStyle name="标题 5 2" xfId="637"/>
    <cellStyle name="标题 5 2 2" xfId="638"/>
    <cellStyle name="标题 5 3" xfId="639"/>
    <cellStyle name="标题 5 4" xfId="640"/>
    <cellStyle name="标题 6" xfId="641"/>
    <cellStyle name="标题 6 2" xfId="642"/>
    <cellStyle name="标题 6 3" xfId="643"/>
    <cellStyle name="标题 6 4" xfId="644"/>
    <cellStyle name="标题 7" xfId="645"/>
    <cellStyle name="标题 7 2" xfId="646"/>
    <cellStyle name="标题 7 2 2" xfId="647"/>
    <cellStyle name="标题 7 3" xfId="648"/>
    <cellStyle name="标题 7 4" xfId="649"/>
    <cellStyle name="标题 8" xfId="650"/>
    <cellStyle name="常规 2 7" xfId="651"/>
    <cellStyle name="标题 8 2" xfId="652"/>
    <cellStyle name="输入 2" xfId="653"/>
    <cellStyle name="常规 2 8" xfId="654"/>
    <cellStyle name="标题 8 3" xfId="655"/>
    <cellStyle name="标题 9" xfId="656"/>
    <cellStyle name="标题1" xfId="657"/>
    <cellStyle name="标题1 2" xfId="658"/>
    <cellStyle name="标题1 2 2" xfId="659"/>
    <cellStyle name="标题1 2 2 2" xfId="660"/>
    <cellStyle name="差 5 2" xfId="661"/>
    <cellStyle name="标题1 2 3" xfId="662"/>
    <cellStyle name="标题1 3" xfId="663"/>
    <cellStyle name="标题1 3 2" xfId="664"/>
    <cellStyle name="标题1 4" xfId="665"/>
    <cellStyle name="表标题" xfId="666"/>
    <cellStyle name="表标题 2" xfId="667"/>
    <cellStyle name="部门" xfId="668"/>
    <cellStyle name="部门 2" xfId="669"/>
    <cellStyle name="部门 2 2" xfId="670"/>
    <cellStyle name="部门 2 2 2" xfId="671"/>
    <cellStyle name="部门 2 3" xfId="672"/>
    <cellStyle name="部门 3" xfId="673"/>
    <cellStyle name="部门 3 2" xfId="674"/>
    <cellStyle name="解释性文本 5" xfId="675"/>
    <cellStyle name="差 2" xfId="676"/>
    <cellStyle name="解释性文本 5 2" xfId="677"/>
    <cellStyle name="差 2 2" xfId="678"/>
    <cellStyle name="差 2 2 2" xfId="679"/>
    <cellStyle name="解释性文本 5 3" xfId="680"/>
    <cellStyle name="差 2 3" xfId="681"/>
    <cellStyle name="差 2 4" xfId="682"/>
    <cellStyle name="解释性文本 6" xfId="683"/>
    <cellStyle name="差 3" xfId="684"/>
    <cellStyle name="差 3 2" xfId="685"/>
    <cellStyle name="差 3 2 2" xfId="686"/>
    <cellStyle name="差 3 3" xfId="687"/>
    <cellStyle name="差 3 4" xfId="688"/>
    <cellStyle name="解释性文本 7" xfId="689"/>
    <cellStyle name="差 4" xfId="690"/>
    <cellStyle name="差 4 2" xfId="691"/>
    <cellStyle name="差 4 2 2" xfId="692"/>
    <cellStyle name="差 4 3" xfId="693"/>
    <cellStyle name="差 4 4" xfId="694"/>
    <cellStyle name="差 5" xfId="695"/>
    <cellStyle name="差 5 3" xfId="696"/>
    <cellStyle name="差_0502通海县 2 2" xfId="697"/>
    <cellStyle name="差 6" xfId="698"/>
    <cellStyle name="差 8" xfId="699"/>
    <cellStyle name="差_0502通海县" xfId="700"/>
    <cellStyle name="差_0502通海县 2" xfId="701"/>
    <cellStyle name="差_0502通海县 3" xfId="702"/>
    <cellStyle name="差_0605石屏" xfId="703"/>
    <cellStyle name="差_0605石屏 2" xfId="704"/>
    <cellStyle name="差_0605石屏 2 2" xfId="705"/>
    <cellStyle name="差_0605石屏 3" xfId="706"/>
    <cellStyle name="差_0605石屏县" xfId="707"/>
    <cellStyle name="差_0605石屏县 2" xfId="708"/>
    <cellStyle name="差_0605石屏县 2 2" xfId="709"/>
    <cellStyle name="差_0605石屏县 3" xfId="710"/>
    <cellStyle name="差_1110洱源" xfId="711"/>
    <cellStyle name="差_1110洱源 2 2" xfId="712"/>
    <cellStyle name="差_11大理" xfId="713"/>
    <cellStyle name="差_11大理 2" xfId="714"/>
    <cellStyle name="差_11大理 2 2" xfId="715"/>
    <cellStyle name="差_11大理 3" xfId="716"/>
    <cellStyle name="差_2007年地州资金往来对账表" xfId="717"/>
    <cellStyle name="差_2007年地州资金往来对账表 2" xfId="718"/>
    <cellStyle name="差_2007年地州资金往来对账表 2 2" xfId="719"/>
    <cellStyle name="差_2007年地州资金往来对账表 3" xfId="720"/>
    <cellStyle name="常规 28" xfId="721"/>
    <cellStyle name="差_2008年地州对账表(国库资金）" xfId="722"/>
    <cellStyle name="差_2008年地州对账表(国库资金） 2" xfId="723"/>
    <cellStyle name="适中 3" xfId="724"/>
    <cellStyle name="差_2008年地州对账表(国库资金） 2 2" xfId="725"/>
    <cellStyle name="差_2008年地州对账表(国库资金） 3" xfId="726"/>
    <cellStyle name="差_Book1" xfId="727"/>
    <cellStyle name="差_M01-1" xfId="728"/>
    <cellStyle name="昗弨_Pacific Region P&amp;L" xfId="729"/>
    <cellStyle name="差_M01-1 2" xfId="730"/>
    <cellStyle name="差_M01-1 2 2" xfId="731"/>
    <cellStyle name="差_M01-1 3" xfId="732"/>
    <cellStyle name="常规 10 2" xfId="733"/>
    <cellStyle name="常规 10 2 2" xfId="734"/>
    <cellStyle name="常规 10 2 2 2" xfId="735"/>
    <cellStyle name="汇总 6 2" xfId="736"/>
    <cellStyle name="常规 10 2 3" xfId="737"/>
    <cellStyle name="常规 10 2_报预算局：2016年云南省及省本级1-7月社保基金预算执行情况表（0823）" xfId="738"/>
    <cellStyle name="常规 10 3" xfId="739"/>
    <cellStyle name="常规 10 41" xfId="740"/>
    <cellStyle name="常规 10 41 2" xfId="741"/>
    <cellStyle name="常规 11" xfId="742"/>
    <cellStyle name="常规 11 2" xfId="743"/>
    <cellStyle name="常规 11 2 2" xfId="744"/>
    <cellStyle name="常规 11 3" xfId="745"/>
    <cellStyle name="常规 11 3 2" xfId="746"/>
    <cellStyle name="链接单元格 3 2 2" xfId="747"/>
    <cellStyle name="常规 11 4" xfId="748"/>
    <cellStyle name="好 4 2" xfId="749"/>
    <cellStyle name="常规 12" xfId="750"/>
    <cellStyle name="好 4 2 2" xfId="751"/>
    <cellStyle name="常规 12 2" xfId="752"/>
    <cellStyle name="好 4 3" xfId="753"/>
    <cellStyle name="常规 13" xfId="754"/>
    <cellStyle name="常规 13 2" xfId="755"/>
    <cellStyle name="好 4 4" xfId="756"/>
    <cellStyle name="常规 14" xfId="757"/>
    <cellStyle name="常规 14 2" xfId="758"/>
    <cellStyle name="检查单元格 2 2 2" xfId="759"/>
    <cellStyle name="常规 21" xfId="760"/>
    <cellStyle name="常规 16" xfId="761"/>
    <cellStyle name="常规 16 2" xfId="762"/>
    <cellStyle name="注释 4 2" xfId="763"/>
    <cellStyle name="常规 22" xfId="764"/>
    <cellStyle name="常规 17" xfId="765"/>
    <cellStyle name="注释 4 2 2" xfId="766"/>
    <cellStyle name="常规 17 2" xfId="767"/>
    <cellStyle name="常规 17 2 2" xfId="768"/>
    <cellStyle name="常规 17 3" xfId="769"/>
    <cellStyle name="注释 4 3" xfId="770"/>
    <cellStyle name="常规 23" xfId="771"/>
    <cellStyle name="常规 18" xfId="772"/>
    <cellStyle name="常规 5 42" xfId="773"/>
    <cellStyle name="常规 18 2" xfId="774"/>
    <cellStyle name="常规 5 42 2" xfId="775"/>
    <cellStyle name="常规 18 2 2" xfId="776"/>
    <cellStyle name="常规 18 3" xfId="777"/>
    <cellStyle name="注释 4 4" xfId="778"/>
    <cellStyle name="常规 24" xfId="779"/>
    <cellStyle name="常规 19" xfId="780"/>
    <cellStyle name="常规 19 10" xfId="781"/>
    <cellStyle name="常规 19 2" xfId="782"/>
    <cellStyle name="常规 19 2 2" xfId="783"/>
    <cellStyle name="常规 19 3" xfId="784"/>
    <cellStyle name="常规 2" xfId="785"/>
    <cellStyle name="强调文字颜色 3 3" xfId="786"/>
    <cellStyle name="常规 2 10" xfId="787"/>
    <cellStyle name="强调文字颜色 3 3 2" xfId="788"/>
    <cellStyle name="常规 2 10 2" xfId="789"/>
    <cellStyle name="常规 2 11" xfId="790"/>
    <cellStyle name="常规 2 11 2" xfId="791"/>
    <cellStyle name="常规 2 12" xfId="792"/>
    <cellStyle name="常规 2 13" xfId="793"/>
    <cellStyle name="常规 2 13 2" xfId="794"/>
    <cellStyle name="常规 2 14" xfId="795"/>
    <cellStyle name="常规 2 14 2" xfId="796"/>
    <cellStyle name="常规 2 15" xfId="797"/>
    <cellStyle name="常规 2 16" xfId="798"/>
    <cellStyle name="常规 2 2" xfId="799"/>
    <cellStyle name="常规 2 2 11 2" xfId="800"/>
    <cellStyle name="常规 2 2 2" xfId="801"/>
    <cellStyle name="常规 2 2 2 2 2" xfId="802"/>
    <cellStyle name="常规 2 2 2 2 2 2" xfId="803"/>
    <cellStyle name="常规 2 2 2 2 3" xfId="804"/>
    <cellStyle name="常规 2 2 2 3" xfId="805"/>
    <cellStyle name="常规 2 2 2 3 2" xfId="806"/>
    <cellStyle name="强调文字颜色 1 2" xfId="807"/>
    <cellStyle name="常规 2 2 2 4 2" xfId="808"/>
    <cellStyle name="常规 2 2 3" xfId="809"/>
    <cellStyle name="常规 2 2 3 2 2" xfId="810"/>
    <cellStyle name="常规 2 2 3 3 2" xfId="811"/>
    <cellStyle name="常规 2 2 4" xfId="812"/>
    <cellStyle name="常规 2 2 5" xfId="813"/>
    <cellStyle name="常规 2 3" xfId="814"/>
    <cellStyle name="常规 2 3 2" xfId="815"/>
    <cellStyle name="常规 2 3 2 2" xfId="816"/>
    <cellStyle name="常规 2 3 2 2 2" xfId="817"/>
    <cellStyle name="常规 2 3 2 2 2 2" xfId="818"/>
    <cellStyle name="常规 2 3 2 2 3" xfId="819"/>
    <cellStyle name="常规 2 3 2 3" xfId="820"/>
    <cellStyle name="常规 2 3 2 3 2" xfId="821"/>
    <cellStyle name="常规 2 3 2 4" xfId="822"/>
    <cellStyle name="常规 2 3 2 4 2" xfId="823"/>
    <cellStyle name="常规 2 3 2 5" xfId="824"/>
    <cellStyle name="常规 2 3 3" xfId="825"/>
    <cellStyle name="常规 2 3 3 2" xfId="826"/>
    <cellStyle name="常规 2 3 3 2 2" xfId="827"/>
    <cellStyle name="常规 2 3 3 3" xfId="828"/>
    <cellStyle name="常规 2 3 3 3 2" xfId="829"/>
    <cellStyle name="常规 2 3 3 4" xfId="830"/>
    <cellStyle name="常规 2 3 5" xfId="831"/>
    <cellStyle name="常规 2 3 5 2" xfId="832"/>
    <cellStyle name="常规 2 4" xfId="833"/>
    <cellStyle name="常规 2 4 2" xfId="834"/>
    <cellStyle name="常规 2 4 2 2" xfId="835"/>
    <cellStyle name="常规 2 4 2 2 2" xfId="836"/>
    <cellStyle name="输出 2 2 2" xfId="837"/>
    <cellStyle name="常规 2 4 2 3" xfId="838"/>
    <cellStyle name="常规 2 4 2 3 2" xfId="839"/>
    <cellStyle name="常规 2 4 2 4" xfId="840"/>
    <cellStyle name="常规 2 4 3" xfId="841"/>
    <cellStyle name="常规 2 4 3 2" xfId="842"/>
    <cellStyle name="常规 2 4 4" xfId="843"/>
    <cellStyle name="常规 2 4 4 2" xfId="844"/>
    <cellStyle name="常规 2 4 5" xfId="845"/>
    <cellStyle name="常规 2 5" xfId="846"/>
    <cellStyle name="常规 2 5 2" xfId="847"/>
    <cellStyle name="检查单元格 6" xfId="848"/>
    <cellStyle name="常规 2 5 2 2" xfId="849"/>
    <cellStyle name="常规 2 5 2 2 2" xfId="850"/>
    <cellStyle name="输出 3 2 2" xfId="851"/>
    <cellStyle name="检查单元格 7" xfId="852"/>
    <cellStyle name="常规 2 5 2 3" xfId="853"/>
    <cellStyle name="常规 2 5 3" xfId="854"/>
    <cellStyle name="常规 2 5 3 2" xfId="855"/>
    <cellStyle name="常规 2 5 4" xfId="856"/>
    <cellStyle name="常规 2 5 4 2" xfId="857"/>
    <cellStyle name="常规 2 5 5" xfId="858"/>
    <cellStyle name="常规 2 6" xfId="859"/>
    <cellStyle name="常规 2 6 2" xfId="860"/>
    <cellStyle name="常规 2 6 2 2" xfId="861"/>
    <cellStyle name="常规 2 6 2 2 2" xfId="862"/>
    <cellStyle name="常规 2 6 3" xfId="863"/>
    <cellStyle name="常规 2 6 3 2" xfId="864"/>
    <cellStyle name="常规 2 6 4" xfId="865"/>
    <cellStyle name="常规 2 6 4 2" xfId="866"/>
    <cellStyle name="常规 2 7 3" xfId="867"/>
    <cellStyle name="常规 2 7 3 2" xfId="868"/>
    <cellStyle name="输入 2 2" xfId="869"/>
    <cellStyle name="常规 2 8 2" xfId="870"/>
    <cellStyle name="输入 3" xfId="871"/>
    <cellStyle name="常规 2 9" xfId="872"/>
    <cellStyle name="输入 3 2" xfId="873"/>
    <cellStyle name="常规 2 9 2" xfId="874"/>
    <cellStyle name="输入 3 2 2" xfId="875"/>
    <cellStyle name="常规 2 9 2 2" xfId="876"/>
    <cellStyle name="输入 3 3" xfId="877"/>
    <cellStyle name="常规 2 9 3" xfId="878"/>
    <cellStyle name="常规 2 9 3 2" xfId="879"/>
    <cellStyle name="输入 3 4" xfId="880"/>
    <cellStyle name="好_2008年地州对账表(国库资金） 2" xfId="881"/>
    <cellStyle name="常规 2 9 4" xfId="882"/>
    <cellStyle name="常规 30" xfId="883"/>
    <cellStyle name="常规 25" xfId="884"/>
    <cellStyle name="常规 25 2" xfId="885"/>
    <cellStyle name="常规 26" xfId="886"/>
    <cellStyle name="常规 27" xfId="887"/>
    <cellStyle name="常规 29" xfId="888"/>
    <cellStyle name="输出 4 2" xfId="889"/>
    <cellStyle name="常规 3" xfId="890"/>
    <cellStyle name="输出 4 2 2" xfId="891"/>
    <cellStyle name="常规 3 2" xfId="892"/>
    <cellStyle name="常规 3 2 2" xfId="893"/>
    <cellStyle name="常规 3 2 2 2" xfId="894"/>
    <cellStyle name="常规 3 2 4" xfId="895"/>
    <cellStyle name="常规 3 2 4 2" xfId="896"/>
    <cellStyle name="常规 3 3" xfId="897"/>
    <cellStyle name="常规 3 3 2" xfId="898"/>
    <cellStyle name="常规 3 3 2 2" xfId="899"/>
    <cellStyle name="常规 3 3 2 2 2" xfId="900"/>
    <cellStyle name="常规 3 3 2 3" xfId="901"/>
    <cellStyle name="常规 3 3 3" xfId="902"/>
    <cellStyle name="常规 3 3 3 2" xfId="903"/>
    <cellStyle name="常规 3 3 4" xfId="904"/>
    <cellStyle name="常规 3 3 4 2" xfId="905"/>
    <cellStyle name="常规 3 4" xfId="906"/>
    <cellStyle name="常规 3 4 2" xfId="907"/>
    <cellStyle name="常规 3 4 2 2" xfId="908"/>
    <cellStyle name="常规 3 5" xfId="909"/>
    <cellStyle name="常规 3 5 2" xfId="910"/>
    <cellStyle name="常规 3 6" xfId="911"/>
    <cellStyle name="常规 3 6 2" xfId="912"/>
    <cellStyle name="常规 3 7" xfId="913"/>
    <cellStyle name="常规 3 8" xfId="914"/>
    <cellStyle name="常规 3_Book1" xfId="915"/>
    <cellStyle name="输出 4 3" xfId="916"/>
    <cellStyle name="常规 4" xfId="917"/>
    <cellStyle name="常规 4 2" xfId="918"/>
    <cellStyle name="常规 4 4" xfId="919"/>
    <cellStyle name="常规 4 2 2" xfId="920"/>
    <cellStyle name="常规 6 4" xfId="921"/>
    <cellStyle name="常规 4 2 2 2" xfId="922"/>
    <cellStyle name="常规 6 4 2" xfId="923"/>
    <cellStyle name="常规 4 2 2 2 2" xfId="924"/>
    <cellStyle name="常规 4 5" xfId="925"/>
    <cellStyle name="常规 4 2 3" xfId="926"/>
    <cellStyle name="常规 7 4" xfId="927"/>
    <cellStyle name="常规 4 2 3 2" xfId="928"/>
    <cellStyle name="常规 4 6" xfId="929"/>
    <cellStyle name="常规 4 2 4" xfId="930"/>
    <cellStyle name="常规 8 4" xfId="931"/>
    <cellStyle name="常规 444" xfId="932"/>
    <cellStyle name="常规 439" xfId="933"/>
    <cellStyle name="常规 4 6 2" xfId="934"/>
    <cellStyle name="常规 4 2 4 2" xfId="935"/>
    <cellStyle name="常规 4 7" xfId="936"/>
    <cellStyle name="常规 4 2 5" xfId="937"/>
    <cellStyle name="常规 4 3" xfId="938"/>
    <cellStyle name="常规 5 4" xfId="939"/>
    <cellStyle name="常规 4 3 2" xfId="940"/>
    <cellStyle name="常规 5 4 2" xfId="941"/>
    <cellStyle name="常规 4 3 2 2" xfId="942"/>
    <cellStyle name="常规 4 3 2 2 2" xfId="943"/>
    <cellStyle name="常规 4 3 2 3" xfId="944"/>
    <cellStyle name="常规 5 5" xfId="945"/>
    <cellStyle name="常规 4 3 3" xfId="946"/>
    <cellStyle name="常规 4 3 3 2" xfId="947"/>
    <cellStyle name="常规 4 3 4" xfId="948"/>
    <cellStyle name="常规 4 3 4 2" xfId="949"/>
    <cellStyle name="常规 4 3 5" xfId="950"/>
    <cellStyle name="链接单元格 3" xfId="951"/>
    <cellStyle name="常规 433" xfId="952"/>
    <cellStyle name="常规 428" xfId="953"/>
    <cellStyle name="链接单元格 4" xfId="954"/>
    <cellStyle name="常规 434" xfId="955"/>
    <cellStyle name="常规 429" xfId="956"/>
    <cellStyle name="常规 430" xfId="957"/>
    <cellStyle name="常规 431" xfId="958"/>
    <cellStyle name="链接单元格 2" xfId="959"/>
    <cellStyle name="常规 432" xfId="960"/>
    <cellStyle name="链接单元格 5" xfId="961"/>
    <cellStyle name="常规 440" xfId="962"/>
    <cellStyle name="常规 435" xfId="963"/>
    <cellStyle name="链接单元格 6" xfId="964"/>
    <cellStyle name="常规 441" xfId="965"/>
    <cellStyle name="常规 436" xfId="966"/>
    <cellStyle name="链接单元格 7" xfId="967"/>
    <cellStyle name="常规 8 2" xfId="968"/>
    <cellStyle name="常规 442" xfId="969"/>
    <cellStyle name="常规 8 3" xfId="970"/>
    <cellStyle name="常规 443" xfId="971"/>
    <cellStyle name="常规 448" xfId="972"/>
    <cellStyle name="常规 449" xfId="973"/>
    <cellStyle name="常规 450" xfId="974"/>
    <cellStyle name="常规 451" xfId="975"/>
    <cellStyle name="常规 452" xfId="976"/>
    <cellStyle name="常规 5 2" xfId="977"/>
    <cellStyle name="常规 5 2 2" xfId="978"/>
    <cellStyle name="常规 5 2 2 2" xfId="979"/>
    <cellStyle name="常规 5 2 3" xfId="980"/>
    <cellStyle name="常规 5 2 3 2" xfId="981"/>
    <cellStyle name="常规 5 2 4" xfId="982"/>
    <cellStyle name="常规 5 3" xfId="983"/>
    <cellStyle name="常规 5 3 2" xfId="984"/>
    <cellStyle name="常规 6" xfId="985"/>
    <cellStyle name="常规 6 2" xfId="986"/>
    <cellStyle name="常规 6 2 2" xfId="987"/>
    <cellStyle name="常规 6 3" xfId="988"/>
    <cellStyle name="常规 6 3 2" xfId="989"/>
    <cellStyle name="常规 6 3 2 2" xfId="990"/>
    <cellStyle name="常规 6 3 3" xfId="991"/>
    <cellStyle name="常规 7" xfId="992"/>
    <cellStyle name="常规 7 2" xfId="993"/>
    <cellStyle name="常规 7 2 2" xfId="994"/>
    <cellStyle name="常规 7 3" xfId="995"/>
    <cellStyle name="常规 7 3 2" xfId="996"/>
    <cellStyle name="常规 8" xfId="997"/>
    <cellStyle name="常规 9" xfId="998"/>
    <cellStyle name="注释 7" xfId="999"/>
    <cellStyle name="常规 9 2 2" xfId="1000"/>
    <cellStyle name="常规 9 2 2 2" xfId="1001"/>
    <cellStyle name="注释 8" xfId="1002"/>
    <cellStyle name="常规 9 2 3" xfId="1003"/>
    <cellStyle name="常规 9 3" xfId="1004"/>
    <cellStyle name="常规 9 3 2" xfId="1005"/>
    <cellStyle name="常规 9 4" xfId="1006"/>
    <cellStyle name="常规 9 5" xfId="1007"/>
    <cellStyle name="常规 94" xfId="1008"/>
    <cellStyle name="常规 95" xfId="1009"/>
    <cellStyle name="常规_2004年基金预算(二稿)" xfId="1010"/>
    <cellStyle name="常规_2007年云南省向人大报送政府收支预算表格式编制过程表" xfId="1011"/>
    <cellStyle name="常规_2007年云南省向人大报送政府收支预算表格式编制过程表 2" xfId="1012"/>
    <cellStyle name="计算 2 3" xfId="1013"/>
    <cellStyle name="常规_2007年云南省向人大报送政府收支预算表格式编制过程表 2 2" xfId="1014"/>
    <cellStyle name="数量 4" xfId="1015"/>
    <cellStyle name="常规_2007年云南省向人大报送政府收支预算表格式编制过程表 2 2 2" xfId="1016"/>
    <cellStyle name="计算 2 4" xfId="1017"/>
    <cellStyle name="常规_2007年云南省向人大报送政府收支预算表格式编制过程表 2 3" xfId="1018"/>
    <cellStyle name="常规_2007年云南省向人大报送政府收支预算表格式编制过程表 2 4 2" xfId="1019"/>
    <cellStyle name="计算 3 3" xfId="1020"/>
    <cellStyle name="常规_2007年云南省向人大报送政府收支预算表格式编制过程表 3 2" xfId="1021"/>
    <cellStyle name="常规_exceltmp1" xfId="1022"/>
    <cellStyle name="计算 4" xfId="1023"/>
    <cellStyle name="常规_exceltmp1 2" xfId="1024"/>
    <cellStyle name="超级链接 2 2" xfId="1025"/>
    <cellStyle name="超级链接 3" xfId="1026"/>
    <cellStyle name="超链接 2" xfId="1027"/>
    <cellStyle name="超链接 2 2" xfId="1028"/>
    <cellStyle name="超链接 2 2 2" xfId="1029"/>
    <cellStyle name="超链接 3" xfId="1030"/>
    <cellStyle name="超链接 3 2" xfId="1031"/>
    <cellStyle name="超链接 4" xfId="1032"/>
    <cellStyle name="超链接 4 2" xfId="1033"/>
    <cellStyle name="分级显示行_1_Book1" xfId="1034"/>
    <cellStyle name="好 2" xfId="1035"/>
    <cellStyle name="好 2 2" xfId="1036"/>
    <cellStyle name="好 2 2 2" xfId="1037"/>
    <cellStyle name="好 3" xfId="1038"/>
    <cellStyle name="好 3 2" xfId="1039"/>
    <cellStyle name="好 4" xfId="1040"/>
    <cellStyle name="好 5 3" xfId="1041"/>
    <cellStyle name="好 8" xfId="1042"/>
    <cellStyle name="好_0502通海县" xfId="1043"/>
    <cellStyle name="好_0502通海县 2" xfId="1044"/>
    <cellStyle name="好_0502通海县 2 2" xfId="1045"/>
    <cellStyle name="好_0502通海县 3" xfId="1046"/>
    <cellStyle name="好_0605石屏" xfId="1047"/>
    <cellStyle name="好_0605石屏 2" xfId="1048"/>
    <cellStyle name="好_0605石屏 2 2" xfId="1049"/>
    <cellStyle name="好_0605石屏 3" xfId="1050"/>
    <cellStyle name="好_0605石屏县" xfId="1051"/>
    <cellStyle name="好_0605石屏县 2" xfId="1052"/>
    <cellStyle name="好_0605石屏县 3" xfId="1053"/>
    <cellStyle name="好_1110洱源" xfId="1054"/>
    <cellStyle name="解释性文本 4 3" xfId="1055"/>
    <cellStyle name="好_1110洱源 2" xfId="1056"/>
    <cellStyle name="好_1110洱源 2 2" xfId="1057"/>
    <cellStyle name="解释性文本 4 4" xfId="1058"/>
    <cellStyle name="好_1110洱源 3" xfId="1059"/>
    <cellStyle name="好_11大理" xfId="1060"/>
    <cellStyle name="好_11大理 2" xfId="1061"/>
    <cellStyle name="好_11大理 2 2" xfId="1062"/>
    <cellStyle name="好_11大理 3" xfId="1063"/>
    <cellStyle name="好_2007年地州资金往来对账表" xfId="1064"/>
    <cellStyle name="好_2007年地州资金往来对账表 2" xfId="1065"/>
    <cellStyle name="好_2007年地州资金往来对账表 2 2" xfId="1066"/>
    <cellStyle name="好_2007年地州资金往来对账表 3" xfId="1067"/>
    <cellStyle name="商品名称 2 3" xfId="1068"/>
    <cellStyle name="好_2008年地州对账表(国库资金） 2 2" xfId="1069"/>
    <cellStyle name="好_2008年地州对账表(国库资金） 3" xfId="1070"/>
    <cellStyle name="好_Book1" xfId="1071"/>
    <cellStyle name="好_Book1 2" xfId="1072"/>
    <cellStyle name="好_M01-1" xfId="1073"/>
    <cellStyle name="好_M01-1 2" xfId="1074"/>
    <cellStyle name="好_M01-1 2 2" xfId="1075"/>
    <cellStyle name="后继超级链接" xfId="1076"/>
    <cellStyle name="后继超级链接 2" xfId="1077"/>
    <cellStyle name="后继超级链接 2 2" xfId="1078"/>
    <cellStyle name="后继超级链接 3" xfId="1079"/>
    <cellStyle name="汇总 2 2 2" xfId="1080"/>
    <cellStyle name="汇总 8" xfId="1081"/>
    <cellStyle name="汇总 2 2 2 2" xfId="1082"/>
    <cellStyle name="警告文本 2 2 2" xfId="1083"/>
    <cellStyle name="汇总 2 2 3" xfId="1084"/>
    <cellStyle name="汇总 2 3" xfId="1085"/>
    <cellStyle name="汇总 2 3 2" xfId="1086"/>
    <cellStyle name="汇总 2 4" xfId="1087"/>
    <cellStyle name="汇总 2 4 2" xfId="1088"/>
    <cellStyle name="汇总 2 5" xfId="1089"/>
    <cellStyle name="汇总 3 2" xfId="1090"/>
    <cellStyle name="汇总 3 2 2" xfId="1091"/>
    <cellStyle name="汇总 3 2 2 2" xfId="1092"/>
    <cellStyle name="警告文本 3 2 2" xfId="1093"/>
    <cellStyle name="汇总 3 2 3" xfId="1094"/>
    <cellStyle name="汇总 3 3" xfId="1095"/>
    <cellStyle name="汇总 3 3 2" xfId="1096"/>
    <cellStyle name="汇总 3 4" xfId="1097"/>
    <cellStyle name="汇总 3 4 2" xfId="1098"/>
    <cellStyle name="汇总 3 5" xfId="1099"/>
    <cellStyle name="汇总 4 2" xfId="1100"/>
    <cellStyle name="汇总 4 2 2" xfId="1101"/>
    <cellStyle name="汇总 4 2 2 2" xfId="1102"/>
    <cellStyle name="警告文本 4 2 2" xfId="1103"/>
    <cellStyle name="汇总 4 2 3" xfId="1104"/>
    <cellStyle name="汇总 4 3" xfId="1105"/>
    <cellStyle name="汇总 4 3 2" xfId="1106"/>
    <cellStyle name="汇总 4 4" xfId="1107"/>
    <cellStyle name="汇总 4 4 2" xfId="1108"/>
    <cellStyle name="汇总 4 5" xfId="1109"/>
    <cellStyle name="汇总 5 2" xfId="1110"/>
    <cellStyle name="汇总 5 2 2" xfId="1111"/>
    <cellStyle name="汇总 5 3" xfId="1112"/>
    <cellStyle name="汇总 5 3 2" xfId="1113"/>
    <cellStyle name="千分位_97-917" xfId="1114"/>
    <cellStyle name="汇总 5 4" xfId="1115"/>
    <cellStyle name="汇总 7" xfId="1116"/>
    <cellStyle name="汇总 7 2" xfId="1117"/>
    <cellStyle name="汇总 8 2" xfId="1118"/>
    <cellStyle name="计算 2" xfId="1119"/>
    <cellStyle name="计算 2 2" xfId="1120"/>
    <cellStyle name="计算 2 2 2" xfId="1121"/>
    <cellStyle name="计算 3" xfId="1122"/>
    <cellStyle name="计算 3 2" xfId="1123"/>
    <cellStyle name="计算 3 2 2" xfId="1124"/>
    <cellStyle name="计算 3 4" xfId="1125"/>
    <cellStyle name="计算 4 2" xfId="1126"/>
    <cellStyle name="计算 4 2 2" xfId="1127"/>
    <cellStyle name="计算 4 3" xfId="1128"/>
    <cellStyle name="计算 4 4" xfId="1129"/>
    <cellStyle name="计算 5" xfId="1130"/>
    <cellStyle name="计算 5 2" xfId="1131"/>
    <cellStyle name="计算 5 3" xfId="1132"/>
    <cellStyle name="计算 6" xfId="1133"/>
    <cellStyle name="计算 7" xfId="1134"/>
    <cellStyle name="计算 8" xfId="1135"/>
    <cellStyle name="检查单元格 2" xfId="1136"/>
    <cellStyle name="检查单元格 2 2" xfId="1137"/>
    <cellStyle name="检查单元格 2 3" xfId="1138"/>
    <cellStyle name="检查单元格 2 4" xfId="1139"/>
    <cellStyle name="检查单元格 3" xfId="1140"/>
    <cellStyle name="检查单元格 3 2" xfId="1141"/>
    <cellStyle name="检查单元格 3 2 2" xfId="1142"/>
    <cellStyle name="检查单元格 3 3" xfId="1143"/>
    <cellStyle name="检查单元格 3 4" xfId="1144"/>
    <cellStyle name="检查单元格 4" xfId="1145"/>
    <cellStyle name="检查单元格 4 2" xfId="1146"/>
    <cellStyle name="检查单元格 4 2 2" xfId="1147"/>
    <cellStyle name="检查单元格 4 3" xfId="1148"/>
    <cellStyle name="检查单元格 4 4" xfId="1149"/>
    <cellStyle name="检查单元格 5" xfId="1150"/>
    <cellStyle name="检查单元格 5 2" xfId="1151"/>
    <cellStyle name="检查单元格 5 3" xfId="1152"/>
    <cellStyle name="检查单元格 8" xfId="1153"/>
    <cellStyle name="解释性文本 2" xfId="1154"/>
    <cellStyle name="解释性文本 2 2" xfId="1155"/>
    <cellStyle name="解释性文本 2 2 2" xfId="1156"/>
    <cellStyle name="解释性文本 2 3" xfId="1157"/>
    <cellStyle name="解释性文本 2 4" xfId="1158"/>
    <cellStyle name="解释性文本 3" xfId="1159"/>
    <cellStyle name="解释性文本 3 2" xfId="1160"/>
    <cellStyle name="解释性文本 3 2 2" xfId="1161"/>
    <cellStyle name="解释性文本 3 3" xfId="1162"/>
    <cellStyle name="解释性文本 3 4" xfId="1163"/>
    <cellStyle name="解释性文本 4" xfId="1164"/>
    <cellStyle name="解释性文本 4 2" xfId="1165"/>
    <cellStyle name="解释性文本 4 2 2" xfId="1166"/>
    <cellStyle name="借出原因" xfId="1167"/>
    <cellStyle name="借出原因 2" xfId="1168"/>
    <cellStyle name="借出原因 2 2" xfId="1169"/>
    <cellStyle name="借出原因 2 2 2" xfId="1170"/>
    <cellStyle name="借出原因 2 3" xfId="1171"/>
    <cellStyle name="借出原因 3" xfId="1172"/>
    <cellStyle name="借出原因 3 2" xfId="1173"/>
    <cellStyle name="借出原因 4" xfId="1174"/>
    <cellStyle name="警告文本 2" xfId="1175"/>
    <cellStyle name="警告文本 2 2" xfId="1176"/>
    <cellStyle name="警告文本 2 3" xfId="1177"/>
    <cellStyle name="警告文本 2 4" xfId="1178"/>
    <cellStyle name="警告文本 3" xfId="1179"/>
    <cellStyle name="警告文本 3 2" xfId="1180"/>
    <cellStyle name="警告文本 3 3" xfId="1181"/>
    <cellStyle name="警告文本 3 4" xfId="1182"/>
    <cellStyle name="警告文本 4" xfId="1183"/>
    <cellStyle name="警告文本 4 2" xfId="1184"/>
    <cellStyle name="警告文本 4 3" xfId="1185"/>
    <cellStyle name="警告文本 4 4" xfId="1186"/>
    <cellStyle name="警告文本 5" xfId="1187"/>
    <cellStyle name="警告文本 5 2" xfId="1188"/>
    <cellStyle name="警告文本 5 3" xfId="1189"/>
    <cellStyle name="警告文本 6" xfId="1190"/>
    <cellStyle name="警告文本 7" xfId="1191"/>
    <cellStyle name="链接单元格 2 2" xfId="1192"/>
    <cellStyle name="链接单元格 2 2 2" xfId="1193"/>
    <cellStyle name="链接单元格 2 3" xfId="1194"/>
    <cellStyle name="链接单元格 2 4" xfId="1195"/>
    <cellStyle name="链接单元格 3 2" xfId="1196"/>
    <cellStyle name="链接单元格 3 3" xfId="1197"/>
    <cellStyle name="链接单元格 3 4" xfId="1198"/>
    <cellStyle name="链接单元格 4 2" xfId="1199"/>
    <cellStyle name="链接单元格 4 2 2" xfId="1200"/>
    <cellStyle name="链接单元格 4 3" xfId="1201"/>
    <cellStyle name="链接单元格 4 4" xfId="1202"/>
    <cellStyle name="链接单元格 5 2" xfId="1203"/>
    <cellStyle name="链接单元格 5 3" xfId="1204"/>
    <cellStyle name="普通_97-917" xfId="1205"/>
    <cellStyle name="输入 8" xfId="1206"/>
    <cellStyle name="千分位[0]_laroux" xfId="1207"/>
    <cellStyle name="千位[0]_ 方正PC" xfId="1208"/>
    <cellStyle name="常规_表样--2016年1至7月云南省及省本级地方财政收支执行情况（国资预算）全省数据与国库一致send预算局826" xfId="1209"/>
    <cellStyle name="千位_ 方正PC" xfId="1210"/>
    <cellStyle name="千位分隔 11" xfId="1211"/>
    <cellStyle name="千位分隔 11 2" xfId="1212"/>
    <cellStyle name="千位分隔 2" xfId="1213"/>
    <cellStyle name="千位分隔 2 2 2" xfId="1214"/>
    <cellStyle name="千位分隔 2 3" xfId="1215"/>
    <cellStyle name="千位分隔 4 6" xfId="1216"/>
    <cellStyle name="千位分隔 4 6 2" xfId="1217"/>
    <cellStyle name="千位分隔 7 2" xfId="1218"/>
    <cellStyle name="千位分隔 8 2" xfId="1219"/>
    <cellStyle name="千位分隔 9" xfId="1220"/>
    <cellStyle name="强调 1" xfId="1221"/>
    <cellStyle name="强调 1 2" xfId="1222"/>
    <cellStyle name="强调 2" xfId="1223"/>
    <cellStyle name="强调 3" xfId="1224"/>
    <cellStyle name="强调 3 2" xfId="1225"/>
    <cellStyle name="强调文字颜色 1 2 2" xfId="1226"/>
    <cellStyle name="强调文字颜色 1 2 2 2" xfId="1227"/>
    <cellStyle name="强调文字颜色 1 2 3" xfId="1228"/>
    <cellStyle name="强调文字颜色 1 3" xfId="1229"/>
    <cellStyle name="强调文字颜色 1 3 2" xfId="1230"/>
    <cellStyle name="强调文字颜色 2 2" xfId="1231"/>
    <cellStyle name="强调文字颜色 2 2 3" xfId="1232"/>
    <cellStyle name="强调文字颜色 2 3" xfId="1233"/>
    <cellStyle name="强调文字颜色 3 2" xfId="1234"/>
    <cellStyle name="强调文字颜色 3 2 2" xfId="1235"/>
    <cellStyle name="强调文字颜色 3 2 2 2" xfId="1236"/>
    <cellStyle name="强调文字颜色 3 2 3" xfId="1237"/>
    <cellStyle name="强调文字颜色 4 2" xfId="1238"/>
    <cellStyle name="强调文字颜色 4 2 2" xfId="1239"/>
    <cellStyle name="强调文字颜色 4 2 2 2" xfId="1240"/>
    <cellStyle name="强调文字颜色 4 2 3" xfId="1241"/>
    <cellStyle name="强调文字颜色 4 3" xfId="1242"/>
    <cellStyle name="强调文字颜色 4 3 2" xfId="1243"/>
    <cellStyle name="强调文字颜色 5 2" xfId="1244"/>
    <cellStyle name="强调文字颜色 5 3" xfId="1245"/>
    <cellStyle name="强调文字颜色 5 3 2" xfId="1246"/>
    <cellStyle name="强调文字颜色 6 2" xfId="1247"/>
    <cellStyle name="强调文字颜色 6 2 2" xfId="1248"/>
    <cellStyle name="强调文字颜色 6 2 2 2" xfId="1249"/>
    <cellStyle name="强调文字颜色 6 2 3" xfId="1250"/>
    <cellStyle name="强调文字颜色 6 3" xfId="1251"/>
    <cellStyle name="强调文字颜色 6 3 2" xfId="1252"/>
    <cellStyle name="日期 2" xfId="1253"/>
    <cellStyle name="日期 2 2" xfId="1254"/>
    <cellStyle name="日期 2 2 2" xfId="1255"/>
    <cellStyle name="日期 2 3" xfId="1256"/>
    <cellStyle name="日期 3" xfId="1257"/>
    <cellStyle name="日期 3 2" xfId="1258"/>
    <cellStyle name="日期 4" xfId="1259"/>
    <cellStyle name="商品名称" xfId="1260"/>
    <cellStyle name="商品名称 2" xfId="1261"/>
    <cellStyle name="商品名称 2 2" xfId="1262"/>
    <cellStyle name="商品名称 2 2 2" xfId="1263"/>
    <cellStyle name="商品名称 3" xfId="1264"/>
    <cellStyle name="商品名称 3 2" xfId="1265"/>
    <cellStyle name="适中 2" xfId="1266"/>
    <cellStyle name="适中 2 3" xfId="1267"/>
    <cellStyle name="适中 2 4" xfId="1268"/>
    <cellStyle name="适中 3 2" xfId="1269"/>
    <cellStyle name="适中 3 2 2" xfId="1270"/>
    <cellStyle name="适中 3 3" xfId="1271"/>
    <cellStyle name="适中 3 4" xfId="1272"/>
    <cellStyle name="适中 4" xfId="1273"/>
    <cellStyle name="适中 4 2" xfId="1274"/>
    <cellStyle name="适中 4 2 2" xfId="1275"/>
    <cellStyle name="适中 4 3" xfId="1276"/>
    <cellStyle name="适中 4 4" xfId="1277"/>
    <cellStyle name="适中 5" xfId="1278"/>
    <cellStyle name="适中 5 2" xfId="1279"/>
    <cellStyle name="适中 5 3" xfId="1280"/>
    <cellStyle name="适中 6" xfId="1281"/>
    <cellStyle name="适中 7" xfId="1282"/>
    <cellStyle name="适中 8" xfId="1283"/>
    <cellStyle name="输出 2" xfId="1284"/>
    <cellStyle name="输出 2 2" xfId="1285"/>
    <cellStyle name="输出 2 3" xfId="1286"/>
    <cellStyle name="输出 2 4" xfId="1287"/>
    <cellStyle name="输出 3" xfId="1288"/>
    <cellStyle name="输出 3 2" xfId="1289"/>
    <cellStyle name="输出 3 3" xfId="1290"/>
    <cellStyle name="输出 4" xfId="1291"/>
    <cellStyle name="输出 5" xfId="1292"/>
    <cellStyle name="输出 5 2" xfId="1293"/>
    <cellStyle name="输出 5 3" xfId="1294"/>
    <cellStyle name="输出 6" xfId="1295"/>
    <cellStyle name="输出 7" xfId="1296"/>
    <cellStyle name="输出 8" xfId="1297"/>
    <cellStyle name="输入 2 2 2" xfId="1298"/>
    <cellStyle name="输入 2 3" xfId="1299"/>
    <cellStyle name="输入 4" xfId="1300"/>
    <cellStyle name="输入 4 2" xfId="1301"/>
    <cellStyle name="输入 4 2 2" xfId="1302"/>
    <cellStyle name="输入 4 3" xfId="1303"/>
    <cellStyle name="输入 4 4" xfId="1304"/>
    <cellStyle name="输入 5" xfId="1305"/>
    <cellStyle name="输入 5 2" xfId="1306"/>
    <cellStyle name="输入 5 3" xfId="1307"/>
    <cellStyle name="输入 6" xfId="1308"/>
    <cellStyle name="输入 7" xfId="1309"/>
    <cellStyle name="数量" xfId="1310"/>
    <cellStyle name="数量 2" xfId="1311"/>
    <cellStyle name="数量 2 2" xfId="1312"/>
    <cellStyle name="数量 2 3" xfId="1313"/>
    <cellStyle name="数量 3 2" xfId="1314"/>
    <cellStyle name="未定义" xfId="1315"/>
    <cellStyle name="样式 1" xfId="1316"/>
    <cellStyle name="寘嬫愗傝 [0.00]_Region Orders (2)" xfId="1317"/>
    <cellStyle name="寘嬫愗傝_Region Orders (2)" xfId="1318"/>
    <cellStyle name="注释 2 2" xfId="1319"/>
    <cellStyle name="注释 2 2 2" xfId="1320"/>
    <cellStyle name="注释 2 3" xfId="1321"/>
    <cellStyle name="注释 2 4" xfId="1322"/>
    <cellStyle name="注释 3" xfId="1323"/>
    <cellStyle name="注释 3 2" xfId="1324"/>
    <cellStyle name="注释 3 2 2" xfId="1325"/>
    <cellStyle name="注释 3 3" xfId="1326"/>
    <cellStyle name="注释 3 4" xfId="1327"/>
    <cellStyle name="注释 4" xfId="1328"/>
    <cellStyle name="注释 5" xfId="1329"/>
    <cellStyle name="注释 5 2" xfId="1330"/>
    <cellStyle name="注释 5 3" xfId="1331"/>
    <cellStyle name="注释 6" xfId="1332"/>
    <cellStyle name="Normal" xfId="1333"/>
    <cellStyle name="TextStyle" xfId="1334"/>
  </cellStyles>
  <dxfs count="7">
    <dxf>
      <font>
        <color indexed="9"/>
      </font>
    </dxf>
    <dxf>
      <font>
        <b val="1"/>
        <i val="0"/>
      </font>
    </dxf>
    <dxf>
      <font>
        <b val="0"/>
        <i val="0"/>
      </font>
    </dxf>
    <dxf>
      <font>
        <color indexed="10"/>
      </font>
    </dxf>
    <dxf>
      <font>
        <b val="0"/>
        <color indexed="9"/>
      </font>
    </dxf>
    <dxf>
      <font>
        <b val="0"/>
        <i val="0"/>
        <color indexed="9"/>
      </font>
    </dxf>
    <dxf>
      <font>
        <b val="0"/>
        <i val="0"/>
        <color indexed="10"/>
      </font>
    </dxf>
  </dxf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externalLink" Target="externalLinks/externalLink2.xml"/><Relationship Id="rId34" Type="http://schemas.openxmlformats.org/officeDocument/2006/relationships/externalLink" Target="externalLinks/externalLink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SW-TEO"/>
      <sheetName val="中央"/>
      <sheetName val="Open"/>
      <sheetName val="Toolbox"/>
      <sheetName val="国家"/>
      <sheetName val="G.1R-Shou COP Gf"/>
      <sheetName val="Financ. Over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00B0F0"/>
  </sheetPr>
  <dimension ref="A1:E54"/>
  <sheetViews>
    <sheetView showGridLines="0" showZeros="0" view="pageBreakPreview" zoomScaleNormal="90" workbookViewId="0">
      <pane ySplit="4" topLeftCell="A24" activePane="bottomLeft" state="frozen"/>
      <selection/>
      <selection pane="bottomLeft" activeCell="C31" sqref="C31"/>
    </sheetView>
  </sheetViews>
  <sheetFormatPr defaultColWidth="9" defaultRowHeight="14.25" outlineLevelCol="4"/>
  <cols>
    <col min="1" max="1" width="17.6333333333333" style="291" customWidth="1"/>
    <col min="2" max="2" width="50.75" style="291" customWidth="1"/>
    <col min="3" max="4" width="20.6333333333333" style="291" customWidth="1"/>
    <col min="5" max="5" width="20.6333333333333" style="508" customWidth="1"/>
    <col min="6" max="16384" width="9" style="433"/>
  </cols>
  <sheetData>
    <row r="1" ht="22.5" spans="2:2">
      <c r="B1" s="509" t="s">
        <v>0</v>
      </c>
    </row>
    <row r="2" ht="45" customHeight="1" spans="1:5">
      <c r="A2" s="435"/>
      <c r="B2" s="435" t="s">
        <v>1</v>
      </c>
      <c r="C2" s="435"/>
      <c r="D2" s="435"/>
      <c r="E2" s="435"/>
    </row>
    <row r="3" ht="18.95" customHeight="1" spans="1:5">
      <c r="A3" s="294"/>
      <c r="B3" s="510"/>
      <c r="C3" s="511"/>
      <c r="D3" s="294"/>
      <c r="E3" s="299" t="s">
        <v>2</v>
      </c>
    </row>
    <row r="4" s="505" customFormat="1" ht="45" customHeight="1" spans="1:5">
      <c r="A4" s="301" t="s">
        <v>3</v>
      </c>
      <c r="B4" s="512" t="s">
        <v>4</v>
      </c>
      <c r="C4" s="303" t="s">
        <v>5</v>
      </c>
      <c r="D4" s="303" t="s">
        <v>6</v>
      </c>
      <c r="E4" s="512" t="s">
        <v>7</v>
      </c>
    </row>
    <row r="5" ht="18.75" spans="1:5">
      <c r="A5" s="484" t="s">
        <v>8</v>
      </c>
      <c r="B5" s="485" t="s">
        <v>9</v>
      </c>
      <c r="C5" s="377">
        <f>SUBTOTAL(9,C6:C20)</f>
        <v>324766</v>
      </c>
      <c r="D5" s="377">
        <f>SUBTOTAL(9,D6:D20)</f>
        <v>342923</v>
      </c>
      <c r="E5" s="185">
        <f>(D5-C5)/C5</f>
        <v>0.056</v>
      </c>
    </row>
    <row r="6" ht="18.75" spans="1:5">
      <c r="A6" s="383" t="s">
        <v>10</v>
      </c>
      <c r="B6" s="327" t="s">
        <v>11</v>
      </c>
      <c r="C6" s="376">
        <v>92435</v>
      </c>
      <c r="D6" s="376">
        <v>96708</v>
      </c>
      <c r="E6" s="185">
        <f t="shared" ref="E6:E37" si="0">(D6-C6)/C6</f>
        <v>0.046</v>
      </c>
    </row>
    <row r="7" ht="18.75" spans="1:5">
      <c r="A7" s="383" t="s">
        <v>12</v>
      </c>
      <c r="B7" s="327" t="s">
        <v>13</v>
      </c>
      <c r="C7" s="376">
        <v>10246</v>
      </c>
      <c r="D7" s="376">
        <v>10554</v>
      </c>
      <c r="E7" s="185">
        <f t="shared" si="0"/>
        <v>0.03</v>
      </c>
    </row>
    <row r="8" ht="18.75" spans="1:5">
      <c r="A8" s="383" t="s">
        <v>14</v>
      </c>
      <c r="B8" s="327" t="s">
        <v>15</v>
      </c>
      <c r="C8" s="376">
        <v>5475</v>
      </c>
      <c r="D8" s="376">
        <v>5639</v>
      </c>
      <c r="E8" s="185">
        <f t="shared" si="0"/>
        <v>0.03</v>
      </c>
    </row>
    <row r="9" ht="18.75" spans="1:5">
      <c r="A9" s="383" t="s">
        <v>16</v>
      </c>
      <c r="B9" s="327" t="s">
        <v>17</v>
      </c>
      <c r="C9" s="376">
        <v>241</v>
      </c>
      <c r="D9" s="376">
        <v>248</v>
      </c>
      <c r="E9" s="185">
        <f t="shared" si="0"/>
        <v>0.029</v>
      </c>
    </row>
    <row r="10" ht="18.75" spans="1:5">
      <c r="A10" s="383" t="s">
        <v>18</v>
      </c>
      <c r="B10" s="327" t="s">
        <v>19</v>
      </c>
      <c r="C10" s="376">
        <v>24691</v>
      </c>
      <c r="D10" s="376">
        <v>25926</v>
      </c>
      <c r="E10" s="185">
        <f t="shared" si="0"/>
        <v>0.05</v>
      </c>
    </row>
    <row r="11" ht="18.75" spans="1:5">
      <c r="A11" s="383" t="s">
        <v>20</v>
      </c>
      <c r="B11" s="327" t="s">
        <v>21</v>
      </c>
      <c r="C11" s="376">
        <v>21870</v>
      </c>
      <c r="D11" s="376">
        <v>18870</v>
      </c>
      <c r="E11" s="185">
        <f t="shared" si="0"/>
        <v>-0.137</v>
      </c>
    </row>
    <row r="12" ht="18.75" spans="1:5">
      <c r="A12" s="383" t="s">
        <v>22</v>
      </c>
      <c r="B12" s="327" t="s">
        <v>23</v>
      </c>
      <c r="C12" s="376">
        <v>15890</v>
      </c>
      <c r="D12" s="376">
        <v>16890</v>
      </c>
      <c r="E12" s="185">
        <f t="shared" si="0"/>
        <v>0.063</v>
      </c>
    </row>
    <row r="13" ht="18.75" spans="1:5">
      <c r="A13" s="383" t="s">
        <v>24</v>
      </c>
      <c r="B13" s="327" t="s">
        <v>25</v>
      </c>
      <c r="C13" s="376">
        <v>8737</v>
      </c>
      <c r="D13" s="376">
        <v>8237</v>
      </c>
      <c r="E13" s="185">
        <f t="shared" si="0"/>
        <v>-0.057</v>
      </c>
    </row>
    <row r="14" ht="18.75" spans="1:5">
      <c r="A14" s="383" t="s">
        <v>26</v>
      </c>
      <c r="B14" s="327" t="s">
        <v>27</v>
      </c>
      <c r="C14" s="376">
        <v>97914</v>
      </c>
      <c r="D14" s="376">
        <v>111308</v>
      </c>
      <c r="E14" s="185">
        <f t="shared" si="0"/>
        <v>0.137</v>
      </c>
    </row>
    <row r="15" ht="18.75" spans="1:5">
      <c r="A15" s="383" t="s">
        <v>28</v>
      </c>
      <c r="B15" s="327" t="s">
        <v>29</v>
      </c>
      <c r="C15" s="376">
        <v>5865</v>
      </c>
      <c r="D15" s="376">
        <v>6041</v>
      </c>
      <c r="E15" s="185">
        <f t="shared" si="0"/>
        <v>0.03</v>
      </c>
    </row>
    <row r="16" ht="18.75" spans="1:5">
      <c r="A16" s="383" t="s">
        <v>30</v>
      </c>
      <c r="B16" s="327" t="s">
        <v>31</v>
      </c>
      <c r="C16" s="376">
        <v>40</v>
      </c>
      <c r="D16" s="376">
        <v>41</v>
      </c>
      <c r="E16" s="185">
        <f t="shared" si="0"/>
        <v>0.025</v>
      </c>
    </row>
    <row r="17" ht="18.75" spans="1:5">
      <c r="A17" s="383" t="s">
        <v>32</v>
      </c>
      <c r="B17" s="327" t="s">
        <v>33</v>
      </c>
      <c r="C17" s="376">
        <v>41111</v>
      </c>
      <c r="D17" s="376">
        <v>42344</v>
      </c>
      <c r="E17" s="185">
        <f t="shared" si="0"/>
        <v>0.03</v>
      </c>
    </row>
    <row r="18" ht="18.75" spans="1:5">
      <c r="A18" s="383" t="s">
        <v>34</v>
      </c>
      <c r="B18" s="327" t="s">
        <v>35</v>
      </c>
      <c r="C18" s="376"/>
      <c r="D18" s="376">
        <v>0</v>
      </c>
      <c r="E18" s="185"/>
    </row>
    <row r="19" ht="18.75" spans="1:5">
      <c r="A19" s="383" t="s">
        <v>36</v>
      </c>
      <c r="B19" s="327" t="s">
        <v>37</v>
      </c>
      <c r="C19" s="376">
        <v>114</v>
      </c>
      <c r="D19" s="376">
        <v>117</v>
      </c>
      <c r="E19" s="185">
        <f t="shared" si="0"/>
        <v>0.026</v>
      </c>
    </row>
    <row r="20" ht="18.75" spans="1:5">
      <c r="A20" s="520" t="s">
        <v>38</v>
      </c>
      <c r="B20" s="327" t="s">
        <v>39</v>
      </c>
      <c r="C20" s="376">
        <v>137</v>
      </c>
      <c r="D20" s="376">
        <v>0</v>
      </c>
      <c r="E20" s="185">
        <f t="shared" si="0"/>
        <v>-1</v>
      </c>
    </row>
    <row r="21" ht="18.75" spans="1:5">
      <c r="A21" s="381" t="s">
        <v>40</v>
      </c>
      <c r="B21" s="485" t="s">
        <v>41</v>
      </c>
      <c r="C21" s="377">
        <f>SUBTOTAL(9,C22:C29)</f>
        <v>36646</v>
      </c>
      <c r="D21" s="377">
        <f>SUBTOTAL(9,D22:D29)</f>
        <v>29331</v>
      </c>
      <c r="E21" s="185">
        <f t="shared" si="0"/>
        <v>-0.2</v>
      </c>
    </row>
    <row r="22" ht="18.75" spans="1:5">
      <c r="A22" s="513" t="s">
        <v>42</v>
      </c>
      <c r="B22" s="327" t="s">
        <v>43</v>
      </c>
      <c r="C22" s="376">
        <v>15431</v>
      </c>
      <c r="D22" s="376">
        <v>15301</v>
      </c>
      <c r="E22" s="185">
        <f t="shared" si="0"/>
        <v>-0.008</v>
      </c>
    </row>
    <row r="23" ht="18.75" spans="1:5">
      <c r="A23" s="383" t="s">
        <v>44</v>
      </c>
      <c r="B23" s="514" t="s">
        <v>45</v>
      </c>
      <c r="C23" s="376">
        <v>4350</v>
      </c>
      <c r="D23" s="376">
        <v>5400</v>
      </c>
      <c r="E23" s="185">
        <f t="shared" si="0"/>
        <v>0.241</v>
      </c>
    </row>
    <row r="24" ht="18.75" spans="1:5">
      <c r="A24" s="383" t="s">
        <v>46</v>
      </c>
      <c r="B24" s="327" t="s">
        <v>47</v>
      </c>
      <c r="C24" s="376">
        <v>6568</v>
      </c>
      <c r="D24" s="376">
        <v>5000</v>
      </c>
      <c r="E24" s="185">
        <f t="shared" si="0"/>
        <v>-0.239</v>
      </c>
    </row>
    <row r="25" ht="18.75" spans="1:5">
      <c r="A25" s="383" t="s">
        <v>48</v>
      </c>
      <c r="B25" s="327" t="s">
        <v>49</v>
      </c>
      <c r="C25" s="376"/>
      <c r="D25" s="376"/>
      <c r="E25" s="185"/>
    </row>
    <row r="26" ht="18.75" spans="1:5">
      <c r="A26" s="383" t="s">
        <v>50</v>
      </c>
      <c r="B26" s="327" t="s">
        <v>51</v>
      </c>
      <c r="C26" s="376">
        <v>8152</v>
      </c>
      <c r="D26" s="376">
        <v>3500</v>
      </c>
      <c r="E26" s="185">
        <f t="shared" si="0"/>
        <v>-0.571</v>
      </c>
    </row>
    <row r="27" ht="18.75" spans="1:5">
      <c r="A27" s="383" t="s">
        <v>52</v>
      </c>
      <c r="B27" s="327" t="s">
        <v>53</v>
      </c>
      <c r="C27" s="376"/>
      <c r="D27" s="376"/>
      <c r="E27" s="185"/>
    </row>
    <row r="28" ht="18.75" spans="1:5">
      <c r="A28" s="383" t="s">
        <v>54</v>
      </c>
      <c r="B28" s="327" t="s">
        <v>55</v>
      </c>
      <c r="C28" s="376">
        <v>2058</v>
      </c>
      <c r="D28" s="376">
        <v>130</v>
      </c>
      <c r="E28" s="185">
        <f t="shared" si="0"/>
        <v>-0.937</v>
      </c>
    </row>
    <row r="29" ht="18.75" spans="1:5">
      <c r="A29" s="383" t="s">
        <v>56</v>
      </c>
      <c r="B29" s="327" t="s">
        <v>57</v>
      </c>
      <c r="C29" s="376">
        <v>87</v>
      </c>
      <c r="D29" s="376"/>
      <c r="E29" s="185">
        <f t="shared" si="0"/>
        <v>-1</v>
      </c>
    </row>
    <row r="30" ht="18.75" spans="1:5">
      <c r="A30" s="383"/>
      <c r="B30" s="327"/>
      <c r="C30" s="376"/>
      <c r="D30" s="376"/>
      <c r="E30" s="185"/>
    </row>
    <row r="31" s="506" customFormat="1" ht="18.75" spans="1:5">
      <c r="A31" s="515"/>
      <c r="B31" s="481" t="s">
        <v>58</v>
      </c>
      <c r="C31" s="377">
        <f>C5+C21</f>
        <v>361412</v>
      </c>
      <c r="D31" s="377">
        <f>D5+D21</f>
        <v>372254</v>
      </c>
      <c r="E31" s="185">
        <f t="shared" si="0"/>
        <v>0.03</v>
      </c>
    </row>
    <row r="32" ht="37.5" customHeight="1" spans="1:5">
      <c r="A32" s="381">
        <v>105</v>
      </c>
      <c r="B32" s="326" t="s">
        <v>59</v>
      </c>
      <c r="C32" s="377"/>
      <c r="D32" s="377"/>
      <c r="E32" s="185"/>
    </row>
    <row r="33" ht="37.5" customHeight="1" spans="1:5">
      <c r="A33" s="484">
        <v>110</v>
      </c>
      <c r="B33" s="485" t="s">
        <v>60</v>
      </c>
      <c r="C33" s="377">
        <f>SUBTOTAL(9,C34:C40)</f>
        <v>444680</v>
      </c>
      <c r="D33" s="377">
        <f>SUBTOTAL(9,D34:D40)</f>
        <v>468102</v>
      </c>
      <c r="E33" s="185">
        <f t="shared" si="0"/>
        <v>0.053</v>
      </c>
    </row>
    <row r="34" ht="18.75" spans="1:5">
      <c r="A34" s="383">
        <v>11001</v>
      </c>
      <c r="B34" s="327" t="s">
        <v>61</v>
      </c>
      <c r="C34" s="376">
        <v>63425</v>
      </c>
      <c r="D34" s="376">
        <v>63425</v>
      </c>
      <c r="E34" s="185">
        <f t="shared" si="0"/>
        <v>0</v>
      </c>
    </row>
    <row r="35" ht="18.75" spans="1:5">
      <c r="A35" s="383"/>
      <c r="B35" s="327" t="s">
        <v>62</v>
      </c>
      <c r="C35" s="376">
        <v>294554</v>
      </c>
      <c r="D35" s="376">
        <v>169299</v>
      </c>
      <c r="E35" s="185">
        <f t="shared" si="0"/>
        <v>-0.425</v>
      </c>
    </row>
    <row r="36" ht="18.75" spans="1:5">
      <c r="A36" s="383">
        <v>11008</v>
      </c>
      <c r="B36" s="327" t="s">
        <v>63</v>
      </c>
      <c r="C36" s="376">
        <v>45969</v>
      </c>
      <c r="D36" s="376">
        <v>104588</v>
      </c>
      <c r="E36" s="185">
        <f t="shared" si="0"/>
        <v>1.275</v>
      </c>
    </row>
    <row r="37" ht="18.75" spans="1:5">
      <c r="A37" s="383">
        <v>11009</v>
      </c>
      <c r="B37" s="327" t="s">
        <v>64</v>
      </c>
      <c r="C37" s="376">
        <v>20682</v>
      </c>
      <c r="D37" s="376">
        <v>126290</v>
      </c>
      <c r="E37" s="185">
        <f t="shared" si="0"/>
        <v>5.106</v>
      </c>
    </row>
    <row r="38" s="507" customFormat="1" ht="18.75" spans="1:5">
      <c r="A38" s="489">
        <v>11013</v>
      </c>
      <c r="B38" s="331" t="s">
        <v>65</v>
      </c>
      <c r="C38" s="376"/>
      <c r="D38" s="376"/>
      <c r="E38" s="516"/>
    </row>
    <row r="39" s="507" customFormat="1" ht="18.75" spans="1:5">
      <c r="A39" s="489">
        <v>11015</v>
      </c>
      <c r="B39" s="490" t="s">
        <v>66</v>
      </c>
      <c r="C39" s="376"/>
      <c r="D39" s="376">
        <v>4500</v>
      </c>
      <c r="E39" s="185"/>
    </row>
    <row r="40" s="507" customFormat="1" ht="18.75" spans="1:5">
      <c r="A40" s="489">
        <v>11015</v>
      </c>
      <c r="B40" s="331" t="s">
        <v>67</v>
      </c>
      <c r="C40" s="376">
        <v>20050</v>
      </c>
      <c r="D40" s="376"/>
      <c r="E40" s="185">
        <f>(D40-C40)/C40</f>
        <v>-1</v>
      </c>
    </row>
    <row r="41" ht="18.75" spans="1:5">
      <c r="A41" s="517"/>
      <c r="B41" s="518" t="s">
        <v>68</v>
      </c>
      <c r="C41" s="377">
        <f>C5+C21+C32+C33</f>
        <v>806092</v>
      </c>
      <c r="D41" s="377">
        <f>D5+D21+D32+D33</f>
        <v>840356</v>
      </c>
      <c r="E41" s="185">
        <f>(D41-C41)/C41</f>
        <v>0.043</v>
      </c>
    </row>
    <row r="42" spans="3:4">
      <c r="C42" s="519"/>
      <c r="D42" s="519"/>
    </row>
    <row r="43" spans="4:4">
      <c r="D43" s="519"/>
    </row>
    <row r="44" spans="3:4">
      <c r="C44" s="519"/>
      <c r="D44" s="519"/>
    </row>
    <row r="45" spans="4:4">
      <c r="D45" s="519"/>
    </row>
    <row r="46" spans="3:4">
      <c r="C46" s="519"/>
      <c r="D46" s="519"/>
    </row>
    <row r="47" spans="3:4">
      <c r="C47" s="519"/>
      <c r="D47" s="519"/>
    </row>
    <row r="48" spans="4:4">
      <c r="D48" s="519"/>
    </row>
    <row r="49" spans="3:4">
      <c r="C49" s="519"/>
      <c r="D49" s="519"/>
    </row>
    <row r="50" spans="3:4">
      <c r="C50" s="519"/>
      <c r="D50" s="519"/>
    </row>
    <row r="51" spans="3:4">
      <c r="C51" s="519"/>
      <c r="D51" s="519"/>
    </row>
    <row r="52" spans="3:4">
      <c r="C52" s="519"/>
      <c r="D52" s="519"/>
    </row>
    <row r="53" spans="4:4">
      <c r="D53" s="519"/>
    </row>
    <row r="54" spans="3:4">
      <c r="C54" s="519"/>
      <c r="D54" s="519"/>
    </row>
  </sheetData>
  <autoFilter ref="A4:E41">
    <extLst/>
  </autoFilter>
  <mergeCells count="1">
    <mergeCell ref="B2:E2"/>
  </mergeCells>
  <conditionalFormatting sqref="E3">
    <cfRule type="cellIs" dxfId="0" priority="40" stopIfTrue="1" operator="lessThanOrEqual">
      <formula>-1</formula>
    </cfRule>
  </conditionalFormatting>
  <conditionalFormatting sqref="A32:B32">
    <cfRule type="expression" dxfId="1" priority="46" stopIfTrue="1">
      <formula>"len($A:$A)=3"</formula>
    </cfRule>
  </conditionalFormatting>
  <conditionalFormatting sqref="C32">
    <cfRule type="expression" dxfId="1" priority="31" stopIfTrue="1">
      <formula>"len($A:$A)=3"</formula>
    </cfRule>
  </conditionalFormatting>
  <conditionalFormatting sqref="D32">
    <cfRule type="expression" dxfId="1" priority="20" stopIfTrue="1">
      <formula>"len($A:$A)=3"</formula>
    </cfRule>
  </conditionalFormatting>
  <conditionalFormatting sqref="B39">
    <cfRule type="expression" dxfId="2" priority="2" stopIfTrue="1">
      <formula>"len($A:$A)=3"</formula>
    </cfRule>
    <cfRule type="expression" dxfId="2" priority="1" stopIfTrue="1">
      <formula>"len($A:$A)=3"</formula>
    </cfRule>
  </conditionalFormatting>
  <conditionalFormatting sqref="D40">
    <cfRule type="expression" dxfId="1" priority="23" stopIfTrue="1">
      <formula>"len($A:$A)=3"</formula>
    </cfRule>
  </conditionalFormatting>
  <conditionalFormatting sqref="B8:B9">
    <cfRule type="expression" dxfId="1" priority="54" stopIfTrue="1">
      <formula>"len($A:$A)=3"</formula>
    </cfRule>
  </conditionalFormatting>
  <conditionalFormatting sqref="B33:B35">
    <cfRule type="expression" dxfId="1" priority="15" stopIfTrue="1">
      <formula>"len($A:$A)=3"</formula>
    </cfRule>
  </conditionalFormatting>
  <conditionalFormatting sqref="C6:C7">
    <cfRule type="expression" dxfId="1" priority="35" stopIfTrue="1">
      <formula>"len($A:$A)=3"</formula>
    </cfRule>
  </conditionalFormatting>
  <conditionalFormatting sqref="C8:C9">
    <cfRule type="expression" dxfId="1" priority="33" stopIfTrue="1">
      <formula>"len($A:$A)=3"</formula>
    </cfRule>
  </conditionalFormatting>
  <conditionalFormatting sqref="C34:C35">
    <cfRule type="expression" dxfId="1" priority="29" stopIfTrue="1">
      <formula>"len($A:$A)=3"</formula>
    </cfRule>
  </conditionalFormatting>
  <conditionalFormatting sqref="C36:C37">
    <cfRule type="expression" dxfId="1" priority="27" stopIfTrue="1">
      <formula>"len($A:$A)=3"</formula>
    </cfRule>
  </conditionalFormatting>
  <conditionalFormatting sqref="D8:D9">
    <cfRule type="expression" dxfId="1" priority="22" stopIfTrue="1">
      <formula>"len($A:$A)=3"</formula>
    </cfRule>
  </conditionalFormatting>
  <conditionalFormatting sqref="D34:D35">
    <cfRule type="expression" dxfId="1" priority="18" stopIfTrue="1">
      <formula>"len($A:$A)=3"</formula>
    </cfRule>
  </conditionalFormatting>
  <conditionalFormatting sqref="D36:D37">
    <cfRule type="expression" dxfId="1" priority="16" stopIfTrue="1">
      <formula>"len($A:$A)=3"</formula>
    </cfRule>
  </conditionalFormatting>
  <conditionalFormatting sqref="D38:D40">
    <cfRule type="expression" dxfId="1" priority="26" stopIfTrue="1">
      <formula>"len($A:$A)=3"</formula>
    </cfRule>
  </conditionalFormatting>
  <conditionalFormatting sqref="A5:B30">
    <cfRule type="expression" dxfId="1" priority="51" stopIfTrue="1">
      <formula>"len($A:$A)=3"</formula>
    </cfRule>
  </conditionalFormatting>
  <conditionalFormatting sqref="B5:B7 B32 B41">
    <cfRule type="expression" dxfId="1" priority="60" stopIfTrue="1">
      <formula>"len($A:$A)=3"</formula>
    </cfRule>
  </conditionalFormatting>
  <conditionalFormatting sqref="D5:D7 C5">
    <cfRule type="expression" dxfId="1" priority="24" stopIfTrue="1">
      <formula>"len($A:$A)=3"</formula>
    </cfRule>
  </conditionalFormatting>
  <conditionalFormatting sqref="D5:D20 D22:D30 C5">
    <cfRule type="expression" dxfId="1" priority="21" stopIfTrue="1">
      <formula>"len($A:$A)=3"</formula>
    </cfRule>
  </conditionalFormatting>
  <conditionalFormatting sqref="C6:C30 D21">
    <cfRule type="expression" dxfId="1" priority="32" stopIfTrue="1">
      <formula>"len($A:$A)=3"</formula>
    </cfRule>
  </conditionalFormatting>
  <conditionalFormatting sqref="C32:C33 C34:D35 D33">
    <cfRule type="expression" dxfId="1" priority="36" stopIfTrue="1">
      <formula>"len($A:$A)=3"</formula>
    </cfRule>
  </conditionalFormatting>
  <conditionalFormatting sqref="D32 D34:D35">
    <cfRule type="expression" dxfId="1" priority="25" stopIfTrue="1">
      <formula>"len($A:$A)=3"</formula>
    </cfRule>
  </conditionalFormatting>
  <conditionalFormatting sqref="A33:B35 B40:B41">
    <cfRule type="expression" dxfId="1" priority="14" stopIfTrue="1">
      <formula>"len($A:$A)=3"</formula>
    </cfRule>
  </conditionalFormatting>
  <conditionalFormatting sqref="C33:D35">
    <cfRule type="expression" dxfId="1" priority="30" stopIfTrue="1">
      <formula>"len($A:$A)=3"</formula>
    </cfRule>
  </conditionalFormatting>
  <conditionalFormatting sqref="A34:B35">
    <cfRule type="expression" dxfId="1" priority="13" stopIfTrue="1">
      <formula>"len($A:$A)=3"</formula>
    </cfRule>
  </conditionalFormatting>
  <conditionalFormatting sqref="A36:B37">
    <cfRule type="expression" dxfId="1" priority="11" stopIfTrue="1">
      <formula>"len($A:$A)=3"</formula>
    </cfRule>
  </conditionalFormatting>
  <conditionalFormatting sqref="A36:D36 B41">
    <cfRule type="expression" dxfId="1" priority="58" stopIfTrue="1">
      <formula>"len($A:$A)=3"</formula>
    </cfRule>
  </conditionalFormatting>
  <conditionalFormatting sqref="B38 B40:B41">
    <cfRule type="expression" dxfId="1" priority="9" stopIfTrue="1">
      <formula>"len($A:$A)=3"</formula>
    </cfRule>
    <cfRule type="expression" dxfId="1" priority="10" stopIfTrue="1">
      <formula>"len($A:$A)=3"</formula>
    </cfRule>
  </conditionalFormatting>
  <conditionalFormatting sqref="C38:C41 D41">
    <cfRule type="expression" dxfId="1" priority="37" stopIfTrue="1">
      <formula>"len($A:$A)=3"</formula>
    </cfRule>
  </conditionalFormatting>
  <conditionalFormatting sqref="C40:C41 D41">
    <cfRule type="expression" dxfId="1" priority="34" stopIfTrue="1">
      <formula>"len($A:$A)=3"</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0">
    <tabColor rgb="FF00B0F0"/>
  </sheetPr>
  <dimension ref="A1:XFD286"/>
  <sheetViews>
    <sheetView showGridLines="0" showZeros="0" view="pageBreakPreview" zoomScaleNormal="115" workbookViewId="0">
      <pane xSplit="1" ySplit="3" topLeftCell="B252" activePane="bottomRight" state="frozen"/>
      <selection/>
      <selection pane="topRight"/>
      <selection pane="bottomLeft"/>
      <selection pane="bottomRight" activeCell="N278" sqref="N278"/>
    </sheetView>
  </sheetViews>
  <sheetFormatPr defaultColWidth="9" defaultRowHeight="14.25"/>
  <cols>
    <col min="1" max="1" width="13.75" style="294" customWidth="1"/>
    <col min="2" max="2" width="50.75" style="294" customWidth="1"/>
    <col min="3" max="4" width="20.6333333333333" style="294" customWidth="1"/>
    <col min="5" max="5" width="20.6333333333333" style="366" customWidth="1"/>
    <col min="6" max="6" width="3.75" style="296" hidden="1" customWidth="1"/>
    <col min="7" max="7" width="9" style="294" hidden="1" customWidth="1"/>
    <col min="8" max="16384" width="9" style="294"/>
  </cols>
  <sheetData>
    <row r="1" s="365" customFormat="1" ht="45" customHeight="1" spans="1:16384">
      <c r="A1" s="367"/>
      <c r="B1" s="295" t="s">
        <v>2529</v>
      </c>
      <c r="C1" s="295"/>
      <c r="D1" s="295"/>
      <c r="E1" s="295"/>
      <c r="XFC1" s="294"/>
      <c r="XFD1" s="294"/>
    </row>
    <row r="2" s="297" customFormat="1" ht="20.1" customHeight="1" spans="2:6">
      <c r="B2" s="298"/>
      <c r="C2" s="298"/>
      <c r="D2" s="298"/>
      <c r="E2" s="299" t="s">
        <v>2</v>
      </c>
      <c r="F2" s="300"/>
    </row>
    <row r="3" s="305" customFormat="1" ht="45" customHeight="1" spans="1:7">
      <c r="A3" s="301" t="s">
        <v>3</v>
      </c>
      <c r="B3" s="302" t="s">
        <v>4</v>
      </c>
      <c r="C3" s="303" t="s">
        <v>5</v>
      </c>
      <c r="D3" s="303" t="s">
        <v>6</v>
      </c>
      <c r="E3" s="303" t="s">
        <v>7</v>
      </c>
      <c r="F3" s="304" t="s">
        <v>134</v>
      </c>
      <c r="G3" s="305" t="s">
        <v>135</v>
      </c>
    </row>
    <row r="4" ht="18.75" spans="1:7">
      <c r="A4" s="306" t="s">
        <v>81</v>
      </c>
      <c r="B4" s="307" t="s">
        <v>2530</v>
      </c>
      <c r="C4" s="347">
        <f>C5+C11+C17</f>
        <v>65</v>
      </c>
      <c r="D4" s="347">
        <f>D5+D11+D17</f>
        <v>65</v>
      </c>
      <c r="E4" s="185">
        <f>(D4-C4)/C4</f>
        <v>0</v>
      </c>
      <c r="F4" s="309" t="str">
        <f t="shared" ref="F4:F67" si="0">IF(LEN(A4)=3,"是",IF(B4&lt;&gt;"",IF(SUM(C4:D4)&lt;&gt;0,"是","否"),"是"))</f>
        <v>是</v>
      </c>
      <c r="G4" s="294" t="str">
        <f t="shared" ref="G4:G67" si="1">IF(LEN(A4)=3,"类",IF(LEN(A4)=5,"款","项"))</f>
        <v>类</v>
      </c>
    </row>
    <row r="5" ht="18.75" spans="1:7">
      <c r="A5" s="311" t="s">
        <v>2531</v>
      </c>
      <c r="B5" s="310" t="s">
        <v>2532</v>
      </c>
      <c r="C5" s="349">
        <f>SUBTOTAL(9,C6:C10)</f>
        <v>65</v>
      </c>
      <c r="D5" s="349">
        <f>SUBTOTAL(9,D6:D10)</f>
        <v>65</v>
      </c>
      <c r="E5" s="185">
        <f>(D5-C5)/C5</f>
        <v>0</v>
      </c>
      <c r="F5" s="309" t="str">
        <f t="shared" si="0"/>
        <v>是</v>
      </c>
      <c r="G5" s="294" t="str">
        <f t="shared" si="1"/>
        <v>款</v>
      </c>
    </row>
    <row r="6" ht="18.75" spans="1:7">
      <c r="A6" s="311" t="s">
        <v>2533</v>
      </c>
      <c r="B6" s="312" t="s">
        <v>2534</v>
      </c>
      <c r="C6" s="313"/>
      <c r="D6" s="313"/>
      <c r="E6" s="185"/>
      <c r="F6" s="309" t="str">
        <f t="shared" si="0"/>
        <v>否</v>
      </c>
      <c r="G6" s="294" t="str">
        <f t="shared" si="1"/>
        <v>项</v>
      </c>
    </row>
    <row r="7" ht="18.75" spans="1:7">
      <c r="A7" s="311" t="s">
        <v>2535</v>
      </c>
      <c r="B7" s="312" t="s">
        <v>2536</v>
      </c>
      <c r="C7" s="313"/>
      <c r="D7" s="313"/>
      <c r="E7" s="185"/>
      <c r="F7" s="309" t="str">
        <f t="shared" si="0"/>
        <v>否</v>
      </c>
      <c r="G7" s="294" t="str">
        <f t="shared" si="1"/>
        <v>项</v>
      </c>
    </row>
    <row r="8" ht="18.75" spans="1:7">
      <c r="A8" s="311" t="s">
        <v>2537</v>
      </c>
      <c r="B8" s="312" t="s">
        <v>2538</v>
      </c>
      <c r="C8" s="313"/>
      <c r="D8" s="313"/>
      <c r="E8" s="185"/>
      <c r="F8" s="309" t="str">
        <f t="shared" si="0"/>
        <v>否</v>
      </c>
      <c r="G8" s="294" t="str">
        <f t="shared" si="1"/>
        <v>项</v>
      </c>
    </row>
    <row r="9" s="287" customFormat="1" ht="18.75" spans="1:7">
      <c r="A9" s="311" t="s">
        <v>2539</v>
      </c>
      <c r="B9" s="312" t="s">
        <v>2540</v>
      </c>
      <c r="C9" s="313"/>
      <c r="D9" s="313"/>
      <c r="E9" s="185"/>
      <c r="F9" s="309" t="str">
        <f t="shared" si="0"/>
        <v>否</v>
      </c>
      <c r="G9" s="294" t="str">
        <f t="shared" si="1"/>
        <v>项</v>
      </c>
    </row>
    <row r="10" ht="18.75" spans="1:7">
      <c r="A10" s="311" t="s">
        <v>2541</v>
      </c>
      <c r="B10" s="312" t="s">
        <v>2542</v>
      </c>
      <c r="C10" s="313">
        <v>65</v>
      </c>
      <c r="D10" s="313">
        <v>65</v>
      </c>
      <c r="E10" s="185">
        <f>(D10-C10)/C10</f>
        <v>0</v>
      </c>
      <c r="F10" s="309" t="str">
        <f t="shared" si="0"/>
        <v>是</v>
      </c>
      <c r="G10" s="294" t="str">
        <f t="shared" si="1"/>
        <v>项</v>
      </c>
    </row>
    <row r="11" ht="18.75" spans="1:7">
      <c r="A11" s="311" t="s">
        <v>2543</v>
      </c>
      <c r="B11" s="310" t="s">
        <v>2544</v>
      </c>
      <c r="C11" s="349"/>
      <c r="D11" s="349">
        <f>SUBTOTAL(9,D12:D16)</f>
        <v>0</v>
      </c>
      <c r="E11" s="185"/>
      <c r="F11" s="309" t="str">
        <f t="shared" si="0"/>
        <v>否</v>
      </c>
      <c r="G11" s="294" t="str">
        <f t="shared" si="1"/>
        <v>款</v>
      </c>
    </row>
    <row r="12" s="287" customFormat="1" ht="18.75" spans="1:7">
      <c r="A12" s="311" t="s">
        <v>2545</v>
      </c>
      <c r="B12" s="312" t="s">
        <v>2546</v>
      </c>
      <c r="C12" s="313"/>
      <c r="D12" s="313"/>
      <c r="E12" s="185"/>
      <c r="F12" s="309" t="str">
        <f t="shared" si="0"/>
        <v>否</v>
      </c>
      <c r="G12" s="294" t="str">
        <f t="shared" si="1"/>
        <v>项</v>
      </c>
    </row>
    <row r="13" ht="18.75" spans="1:7">
      <c r="A13" s="311" t="s">
        <v>2547</v>
      </c>
      <c r="B13" s="312" t="s">
        <v>2548</v>
      </c>
      <c r="C13" s="313"/>
      <c r="D13" s="313"/>
      <c r="E13" s="185"/>
      <c r="F13" s="309" t="str">
        <f t="shared" si="0"/>
        <v>否</v>
      </c>
      <c r="G13" s="294" t="str">
        <f t="shared" si="1"/>
        <v>项</v>
      </c>
    </row>
    <row r="14" s="287" customFormat="1" ht="18.75" spans="1:7">
      <c r="A14" s="311" t="s">
        <v>2549</v>
      </c>
      <c r="B14" s="312" t="s">
        <v>2550</v>
      </c>
      <c r="C14" s="313"/>
      <c r="D14" s="313"/>
      <c r="E14" s="185"/>
      <c r="F14" s="309" t="str">
        <f t="shared" si="0"/>
        <v>否</v>
      </c>
      <c r="G14" s="294" t="str">
        <f t="shared" si="1"/>
        <v>项</v>
      </c>
    </row>
    <row r="15" ht="18.75" spans="1:7">
      <c r="A15" s="311" t="s">
        <v>2551</v>
      </c>
      <c r="B15" s="312" t="s">
        <v>2552</v>
      </c>
      <c r="C15" s="313"/>
      <c r="D15" s="313"/>
      <c r="E15" s="185"/>
      <c r="F15" s="309" t="str">
        <f t="shared" si="0"/>
        <v>否</v>
      </c>
      <c r="G15" s="294" t="str">
        <f t="shared" si="1"/>
        <v>项</v>
      </c>
    </row>
    <row r="16" ht="18.75" spans="1:7">
      <c r="A16" s="311" t="s">
        <v>2553</v>
      </c>
      <c r="B16" s="312" t="s">
        <v>2554</v>
      </c>
      <c r="C16" s="313"/>
      <c r="D16" s="313"/>
      <c r="E16" s="185"/>
      <c r="F16" s="309" t="str">
        <f t="shared" si="0"/>
        <v>否</v>
      </c>
      <c r="G16" s="294" t="str">
        <f t="shared" si="1"/>
        <v>项</v>
      </c>
    </row>
    <row r="17" s="287" customFormat="1" ht="37.5" spans="1:7">
      <c r="A17" s="311" t="s">
        <v>2555</v>
      </c>
      <c r="B17" s="312" t="s">
        <v>2556</v>
      </c>
      <c r="C17" s="313"/>
      <c r="D17" s="313">
        <f>SUBTOTAL(9,D18:D19)</f>
        <v>0</v>
      </c>
      <c r="E17" s="185"/>
      <c r="F17" s="309" t="str">
        <f t="shared" si="0"/>
        <v>否</v>
      </c>
      <c r="G17" s="294" t="str">
        <f t="shared" si="1"/>
        <v>款</v>
      </c>
    </row>
    <row r="18" s="287" customFormat="1" ht="18.75" spans="1:7">
      <c r="A18" s="311" t="s">
        <v>2557</v>
      </c>
      <c r="B18" s="312" t="s">
        <v>2558</v>
      </c>
      <c r="C18" s="313"/>
      <c r="D18" s="313"/>
      <c r="E18" s="185"/>
      <c r="F18" s="309" t="str">
        <f t="shared" si="0"/>
        <v>否</v>
      </c>
      <c r="G18" s="294" t="str">
        <f t="shared" si="1"/>
        <v>项</v>
      </c>
    </row>
    <row r="19" s="287" customFormat="1" ht="37.5" spans="1:7">
      <c r="A19" s="311" t="s">
        <v>2559</v>
      </c>
      <c r="B19" s="312" t="s">
        <v>2560</v>
      </c>
      <c r="C19" s="313"/>
      <c r="D19" s="313"/>
      <c r="E19" s="185"/>
      <c r="F19" s="309" t="str">
        <f t="shared" si="0"/>
        <v>否</v>
      </c>
      <c r="G19" s="294" t="str">
        <f t="shared" si="1"/>
        <v>项</v>
      </c>
    </row>
    <row r="20" ht="18.75" spans="1:7">
      <c r="A20" s="306" t="s">
        <v>83</v>
      </c>
      <c r="B20" s="307" t="s">
        <v>2561</v>
      </c>
      <c r="C20" s="347"/>
      <c r="D20" s="347"/>
      <c r="E20" s="185"/>
      <c r="F20" s="309" t="str">
        <f t="shared" si="0"/>
        <v>是</v>
      </c>
      <c r="G20" s="294" t="str">
        <f t="shared" si="1"/>
        <v>类</v>
      </c>
    </row>
    <row r="21" ht="18.75" spans="1:7">
      <c r="A21" s="311" t="s">
        <v>2562</v>
      </c>
      <c r="B21" s="310" t="s">
        <v>2563</v>
      </c>
      <c r="C21" s="349"/>
      <c r="D21" s="349"/>
      <c r="E21" s="185"/>
      <c r="F21" s="309" t="str">
        <f t="shared" si="0"/>
        <v>否</v>
      </c>
      <c r="G21" s="294" t="str">
        <f t="shared" si="1"/>
        <v>款</v>
      </c>
    </row>
    <row r="22" ht="18.75" spans="1:7">
      <c r="A22" s="311" t="s">
        <v>2564</v>
      </c>
      <c r="B22" s="312" t="s">
        <v>2565</v>
      </c>
      <c r="C22" s="313"/>
      <c r="D22" s="313"/>
      <c r="E22" s="185"/>
      <c r="F22" s="309" t="str">
        <f t="shared" si="0"/>
        <v>否</v>
      </c>
      <c r="G22" s="294" t="str">
        <f t="shared" si="1"/>
        <v>项</v>
      </c>
    </row>
    <row r="23" ht="18.75" spans="1:7">
      <c r="A23" s="311" t="s">
        <v>2566</v>
      </c>
      <c r="B23" s="312" t="s">
        <v>2567</v>
      </c>
      <c r="C23" s="313"/>
      <c r="D23" s="313"/>
      <c r="E23" s="185"/>
      <c r="F23" s="309" t="str">
        <f t="shared" si="0"/>
        <v>否</v>
      </c>
      <c r="G23" s="294" t="str">
        <f t="shared" si="1"/>
        <v>项</v>
      </c>
    </row>
    <row r="24" ht="18.75" spans="1:7">
      <c r="A24" s="311" t="s">
        <v>2568</v>
      </c>
      <c r="B24" s="312" t="s">
        <v>2569</v>
      </c>
      <c r="C24" s="313"/>
      <c r="D24" s="313"/>
      <c r="E24" s="185"/>
      <c r="F24" s="309" t="str">
        <f t="shared" si="0"/>
        <v>否</v>
      </c>
      <c r="G24" s="294" t="str">
        <f t="shared" si="1"/>
        <v>项</v>
      </c>
    </row>
    <row r="25" ht="18.75" spans="1:7">
      <c r="A25" s="311" t="s">
        <v>2570</v>
      </c>
      <c r="B25" s="310" t="s">
        <v>2571</v>
      </c>
      <c r="C25" s="349"/>
      <c r="D25" s="349"/>
      <c r="E25" s="185"/>
      <c r="F25" s="309" t="str">
        <f t="shared" si="0"/>
        <v>否</v>
      </c>
      <c r="G25" s="294" t="str">
        <f t="shared" si="1"/>
        <v>款</v>
      </c>
    </row>
    <row r="26" s="287" customFormat="1" ht="18.75" spans="1:7">
      <c r="A26" s="311" t="s">
        <v>2572</v>
      </c>
      <c r="B26" s="312" t="s">
        <v>2565</v>
      </c>
      <c r="C26" s="313"/>
      <c r="D26" s="313"/>
      <c r="E26" s="185"/>
      <c r="F26" s="309" t="str">
        <f t="shared" si="0"/>
        <v>否</v>
      </c>
      <c r="G26" s="294" t="str">
        <f t="shared" si="1"/>
        <v>项</v>
      </c>
    </row>
    <row r="27" ht="18.75" spans="1:7">
      <c r="A27" s="311" t="s">
        <v>2573</v>
      </c>
      <c r="B27" s="312" t="s">
        <v>2567</v>
      </c>
      <c r="C27" s="313"/>
      <c r="D27" s="313"/>
      <c r="E27" s="185"/>
      <c r="F27" s="309" t="str">
        <f t="shared" si="0"/>
        <v>否</v>
      </c>
      <c r="G27" s="294" t="str">
        <f t="shared" si="1"/>
        <v>项</v>
      </c>
    </row>
    <row r="28" ht="18.75" spans="1:7">
      <c r="A28" s="311" t="s">
        <v>2574</v>
      </c>
      <c r="B28" s="312" t="s">
        <v>2575</v>
      </c>
      <c r="C28" s="313"/>
      <c r="D28" s="313"/>
      <c r="E28" s="185"/>
      <c r="F28" s="309" t="str">
        <f t="shared" si="0"/>
        <v>否</v>
      </c>
      <c r="G28" s="294" t="str">
        <f t="shared" si="1"/>
        <v>项</v>
      </c>
    </row>
    <row r="29" s="290" customFormat="1" ht="37.5" spans="1:7">
      <c r="A29" s="311" t="s">
        <v>2576</v>
      </c>
      <c r="B29" s="310" t="s">
        <v>2577</v>
      </c>
      <c r="C29" s="349"/>
      <c r="D29" s="349"/>
      <c r="E29" s="185"/>
      <c r="F29" s="309" t="str">
        <f t="shared" si="0"/>
        <v>否</v>
      </c>
      <c r="G29" s="294" t="str">
        <f t="shared" si="1"/>
        <v>款</v>
      </c>
    </row>
    <row r="30" s="287" customFormat="1" ht="18.75" spans="1:7">
      <c r="A30" s="311" t="s">
        <v>2578</v>
      </c>
      <c r="B30" s="312" t="s">
        <v>2567</v>
      </c>
      <c r="C30" s="313"/>
      <c r="D30" s="313"/>
      <c r="E30" s="185"/>
      <c r="F30" s="309" t="str">
        <f t="shared" si="0"/>
        <v>否</v>
      </c>
      <c r="G30" s="294" t="str">
        <f t="shared" si="1"/>
        <v>项</v>
      </c>
    </row>
    <row r="31" s="287" customFormat="1" ht="37.5" spans="1:7">
      <c r="A31" s="311" t="s">
        <v>2579</v>
      </c>
      <c r="B31" s="312" t="s">
        <v>2580</v>
      </c>
      <c r="C31" s="313"/>
      <c r="D31" s="313"/>
      <c r="E31" s="185"/>
      <c r="F31" s="309" t="str">
        <f t="shared" si="0"/>
        <v>否</v>
      </c>
      <c r="G31" s="294" t="str">
        <f t="shared" si="1"/>
        <v>项</v>
      </c>
    </row>
    <row r="32" ht="18.75" spans="1:7">
      <c r="A32" s="306" t="s">
        <v>87</v>
      </c>
      <c r="B32" s="307" t="s">
        <v>2581</v>
      </c>
      <c r="C32" s="347"/>
      <c r="D32" s="347"/>
      <c r="E32" s="185"/>
      <c r="F32" s="309" t="str">
        <f t="shared" si="0"/>
        <v>是</v>
      </c>
      <c r="G32" s="294" t="str">
        <f t="shared" si="1"/>
        <v>类</v>
      </c>
    </row>
    <row r="33" ht="18.75" spans="1:7">
      <c r="A33" s="311" t="s">
        <v>2582</v>
      </c>
      <c r="B33" s="310" t="s">
        <v>2583</v>
      </c>
      <c r="C33" s="349"/>
      <c r="D33" s="349"/>
      <c r="E33" s="185"/>
      <c r="F33" s="309" t="str">
        <f t="shared" si="0"/>
        <v>否</v>
      </c>
      <c r="G33" s="294" t="str">
        <f t="shared" si="1"/>
        <v>款</v>
      </c>
    </row>
    <row r="34" s="287" customFormat="1" ht="18.75" spans="1:7">
      <c r="A34" s="311">
        <v>2116001</v>
      </c>
      <c r="B34" s="312" t="s">
        <v>2584</v>
      </c>
      <c r="C34" s="313"/>
      <c r="D34" s="313"/>
      <c r="E34" s="185"/>
      <c r="F34" s="309" t="str">
        <f t="shared" si="0"/>
        <v>否</v>
      </c>
      <c r="G34" s="294" t="str">
        <f t="shared" si="1"/>
        <v>项</v>
      </c>
    </row>
    <row r="35" s="287" customFormat="1" ht="18.75" spans="1:7">
      <c r="A35" s="311">
        <v>2116002</v>
      </c>
      <c r="B35" s="312" t="s">
        <v>2585</v>
      </c>
      <c r="C35" s="313"/>
      <c r="D35" s="313"/>
      <c r="E35" s="185"/>
      <c r="F35" s="309" t="str">
        <f t="shared" si="0"/>
        <v>否</v>
      </c>
      <c r="G35" s="294" t="str">
        <f t="shared" si="1"/>
        <v>项</v>
      </c>
    </row>
    <row r="36" s="287" customFormat="1" ht="18.75" spans="1:7">
      <c r="A36" s="311">
        <v>2116003</v>
      </c>
      <c r="B36" s="312" t="s">
        <v>2586</v>
      </c>
      <c r="C36" s="313"/>
      <c r="D36" s="313"/>
      <c r="E36" s="185"/>
      <c r="F36" s="309" t="str">
        <f t="shared" si="0"/>
        <v>否</v>
      </c>
      <c r="G36" s="294" t="str">
        <f t="shared" si="1"/>
        <v>项</v>
      </c>
    </row>
    <row r="37" s="290" customFormat="1" ht="37.5" spans="1:7">
      <c r="A37" s="311">
        <v>2116099</v>
      </c>
      <c r="B37" s="312" t="s">
        <v>2587</v>
      </c>
      <c r="C37" s="313"/>
      <c r="D37" s="313"/>
      <c r="E37" s="185"/>
      <c r="F37" s="309" t="str">
        <f t="shared" si="0"/>
        <v>否</v>
      </c>
      <c r="G37" s="294" t="str">
        <f t="shared" si="1"/>
        <v>项</v>
      </c>
    </row>
    <row r="38" s="287" customFormat="1" ht="18.75" spans="1:7">
      <c r="A38" s="311">
        <v>21161</v>
      </c>
      <c r="B38" s="312" t="s">
        <v>2588</v>
      </c>
      <c r="C38" s="313"/>
      <c r="D38" s="313"/>
      <c r="E38" s="185"/>
      <c r="F38" s="309" t="str">
        <f t="shared" si="0"/>
        <v>否</v>
      </c>
      <c r="G38" s="294" t="str">
        <f t="shared" si="1"/>
        <v>款</v>
      </c>
    </row>
    <row r="39" ht="18.75" spans="1:7">
      <c r="A39" s="311">
        <v>2116101</v>
      </c>
      <c r="B39" s="312" t="s">
        <v>2589</v>
      </c>
      <c r="C39" s="313"/>
      <c r="D39" s="313"/>
      <c r="E39" s="185"/>
      <c r="F39" s="309" t="str">
        <f t="shared" si="0"/>
        <v>否</v>
      </c>
      <c r="G39" s="294" t="str">
        <f t="shared" si="1"/>
        <v>项</v>
      </c>
    </row>
    <row r="40" ht="18.75" spans="1:7">
      <c r="A40" s="311">
        <v>2116102</v>
      </c>
      <c r="B40" s="312" t="s">
        <v>2590</v>
      </c>
      <c r="C40" s="313"/>
      <c r="D40" s="313"/>
      <c r="E40" s="185"/>
      <c r="F40" s="309" t="str">
        <f t="shared" si="0"/>
        <v>否</v>
      </c>
      <c r="G40" s="294" t="str">
        <f t="shared" si="1"/>
        <v>项</v>
      </c>
    </row>
    <row r="41" ht="18.75" spans="1:7">
      <c r="A41" s="311">
        <v>2116103</v>
      </c>
      <c r="B41" s="312" t="s">
        <v>2591</v>
      </c>
      <c r="C41" s="313"/>
      <c r="D41" s="313"/>
      <c r="E41" s="185"/>
      <c r="F41" s="309" t="str">
        <f t="shared" si="0"/>
        <v>否</v>
      </c>
      <c r="G41" s="294" t="str">
        <f t="shared" si="1"/>
        <v>项</v>
      </c>
    </row>
    <row r="42" ht="18.75" spans="1:7">
      <c r="A42" s="311">
        <v>2116104</v>
      </c>
      <c r="B42" s="312" t="s">
        <v>2592</v>
      </c>
      <c r="C42" s="313"/>
      <c r="D42" s="313"/>
      <c r="E42" s="185"/>
      <c r="F42" s="309" t="str">
        <f t="shared" si="0"/>
        <v>否</v>
      </c>
      <c r="G42" s="294" t="str">
        <f t="shared" si="1"/>
        <v>项</v>
      </c>
    </row>
    <row r="43" ht="18.75" spans="1:7">
      <c r="A43" s="306" t="s">
        <v>89</v>
      </c>
      <c r="B43" s="307" t="s">
        <v>2593</v>
      </c>
      <c r="C43" s="347">
        <f>C44+C57+C61+C62+C68+C72+C76+C80+C86+C89+C98</f>
        <v>147878</v>
      </c>
      <c r="D43" s="347">
        <f>D44+D57+D61+D62+D68+D72+D76+D80+D86+D89+D98</f>
        <v>7932</v>
      </c>
      <c r="E43" s="185">
        <f>(D43-C43)/C43</f>
        <v>-0.946</v>
      </c>
      <c r="F43" s="309" t="str">
        <f t="shared" si="0"/>
        <v>是</v>
      </c>
      <c r="G43" s="294" t="str">
        <f t="shared" si="1"/>
        <v>类</v>
      </c>
    </row>
    <row r="44" ht="18.75" spans="1:7">
      <c r="A44" s="311" t="s">
        <v>2594</v>
      </c>
      <c r="B44" s="310" t="s">
        <v>2595</v>
      </c>
      <c r="C44" s="349">
        <f>SUBTOTAL(9,C45:C56)</f>
        <v>140210</v>
      </c>
      <c r="D44" s="349"/>
      <c r="E44" s="185">
        <f>(D44-C44)/C44</f>
        <v>-1</v>
      </c>
      <c r="F44" s="309" t="str">
        <f t="shared" si="0"/>
        <v>是</v>
      </c>
      <c r="G44" s="294" t="str">
        <f t="shared" si="1"/>
        <v>款</v>
      </c>
    </row>
    <row r="45" ht="18.75" spans="1:7">
      <c r="A45" s="311" t="s">
        <v>2596</v>
      </c>
      <c r="B45" s="312" t="s">
        <v>2597</v>
      </c>
      <c r="C45" s="313">
        <v>135210</v>
      </c>
      <c r="D45" s="313"/>
      <c r="E45" s="185">
        <f>(D45-C45)/C45</f>
        <v>-1</v>
      </c>
      <c r="F45" s="309" t="str">
        <f t="shared" si="0"/>
        <v>是</v>
      </c>
      <c r="G45" s="294" t="str">
        <f t="shared" si="1"/>
        <v>项</v>
      </c>
    </row>
    <row r="46" ht="18.75" spans="1:7">
      <c r="A46" s="311" t="s">
        <v>2598</v>
      </c>
      <c r="B46" s="312" t="s">
        <v>2599</v>
      </c>
      <c r="C46" s="313"/>
      <c r="D46" s="313"/>
      <c r="E46" s="185"/>
      <c r="F46" s="309" t="str">
        <f t="shared" si="0"/>
        <v>否</v>
      </c>
      <c r="G46" s="294" t="str">
        <f t="shared" si="1"/>
        <v>项</v>
      </c>
    </row>
    <row r="47" ht="18.75" spans="1:7">
      <c r="A47" s="311" t="s">
        <v>2600</v>
      </c>
      <c r="B47" s="312" t="s">
        <v>2601</v>
      </c>
      <c r="C47" s="313">
        <v>5000</v>
      </c>
      <c r="D47" s="313"/>
      <c r="E47" s="185">
        <f>(D47-C47)/C47</f>
        <v>-1</v>
      </c>
      <c r="F47" s="309" t="str">
        <f t="shared" si="0"/>
        <v>是</v>
      </c>
      <c r="G47" s="294" t="str">
        <f t="shared" si="1"/>
        <v>项</v>
      </c>
    </row>
    <row r="48" ht="18.75" spans="1:7">
      <c r="A48" s="311" t="s">
        <v>2602</v>
      </c>
      <c r="B48" s="312" t="s">
        <v>2603</v>
      </c>
      <c r="C48" s="313"/>
      <c r="D48" s="313"/>
      <c r="E48" s="185"/>
      <c r="F48" s="309" t="str">
        <f t="shared" si="0"/>
        <v>否</v>
      </c>
      <c r="G48" s="294" t="str">
        <f t="shared" si="1"/>
        <v>项</v>
      </c>
    </row>
    <row r="49" ht="18.75" spans="1:7">
      <c r="A49" s="311" t="s">
        <v>2604</v>
      </c>
      <c r="B49" s="312" t="s">
        <v>2605</v>
      </c>
      <c r="C49" s="313"/>
      <c r="D49" s="313"/>
      <c r="E49" s="185"/>
      <c r="F49" s="309" t="str">
        <f t="shared" si="0"/>
        <v>否</v>
      </c>
      <c r="G49" s="294" t="str">
        <f t="shared" si="1"/>
        <v>项</v>
      </c>
    </row>
    <row r="50" ht="18.75" spans="1:7">
      <c r="A50" s="311" t="s">
        <v>2606</v>
      </c>
      <c r="B50" s="312" t="s">
        <v>2607</v>
      </c>
      <c r="C50" s="313"/>
      <c r="D50" s="313"/>
      <c r="E50" s="185"/>
      <c r="F50" s="309" t="str">
        <f t="shared" si="0"/>
        <v>否</v>
      </c>
      <c r="G50" s="294" t="str">
        <f t="shared" si="1"/>
        <v>项</v>
      </c>
    </row>
    <row r="51" ht="18.75" spans="1:7">
      <c r="A51" s="311" t="s">
        <v>2608</v>
      </c>
      <c r="B51" s="312" t="s">
        <v>2609</v>
      </c>
      <c r="C51" s="313"/>
      <c r="D51" s="313"/>
      <c r="E51" s="185"/>
      <c r="F51" s="309" t="str">
        <f t="shared" si="0"/>
        <v>否</v>
      </c>
      <c r="G51" s="294" t="str">
        <f t="shared" si="1"/>
        <v>项</v>
      </c>
    </row>
    <row r="52" ht="18.75" spans="1:7">
      <c r="A52" s="311" t="s">
        <v>2610</v>
      </c>
      <c r="B52" s="312" t="s">
        <v>2611</v>
      </c>
      <c r="C52" s="313"/>
      <c r="D52" s="313"/>
      <c r="E52" s="185"/>
      <c r="F52" s="309" t="str">
        <f t="shared" si="0"/>
        <v>否</v>
      </c>
      <c r="G52" s="294" t="str">
        <f t="shared" si="1"/>
        <v>项</v>
      </c>
    </row>
    <row r="53" ht="18.75" spans="1:7">
      <c r="A53" s="311" t="s">
        <v>2612</v>
      </c>
      <c r="B53" s="312" t="s">
        <v>2613</v>
      </c>
      <c r="C53" s="313"/>
      <c r="D53" s="313"/>
      <c r="E53" s="185"/>
      <c r="F53" s="309" t="str">
        <f t="shared" si="0"/>
        <v>否</v>
      </c>
      <c r="G53" s="294" t="str">
        <f t="shared" si="1"/>
        <v>项</v>
      </c>
    </row>
    <row r="54" ht="18.75" spans="1:7">
      <c r="A54" s="311" t="s">
        <v>2614</v>
      </c>
      <c r="B54" s="312" t="s">
        <v>2615</v>
      </c>
      <c r="C54" s="313"/>
      <c r="D54" s="313"/>
      <c r="E54" s="185"/>
      <c r="F54" s="309" t="str">
        <f t="shared" si="0"/>
        <v>否</v>
      </c>
      <c r="G54" s="294" t="str">
        <f t="shared" si="1"/>
        <v>项</v>
      </c>
    </row>
    <row r="55" ht="18.75" spans="1:7">
      <c r="A55" s="311" t="s">
        <v>2616</v>
      </c>
      <c r="B55" s="312" t="s">
        <v>2617</v>
      </c>
      <c r="C55" s="313"/>
      <c r="D55" s="313"/>
      <c r="E55" s="185"/>
      <c r="F55" s="309" t="str">
        <f t="shared" si="0"/>
        <v>否</v>
      </c>
      <c r="G55" s="294" t="str">
        <f t="shared" si="1"/>
        <v>项</v>
      </c>
    </row>
    <row r="56" ht="37.5" spans="1:7">
      <c r="A56" s="311" t="s">
        <v>2618</v>
      </c>
      <c r="B56" s="312" t="s">
        <v>2619</v>
      </c>
      <c r="C56" s="313"/>
      <c r="D56" s="313"/>
      <c r="E56" s="185"/>
      <c r="F56" s="309" t="str">
        <f t="shared" si="0"/>
        <v>否</v>
      </c>
      <c r="G56" s="294" t="str">
        <f t="shared" si="1"/>
        <v>项</v>
      </c>
    </row>
    <row r="57" ht="18.75" spans="1:7">
      <c r="A57" s="311" t="s">
        <v>2620</v>
      </c>
      <c r="B57" s="310" t="s">
        <v>2621</v>
      </c>
      <c r="C57" s="349"/>
      <c r="D57" s="349"/>
      <c r="E57" s="185"/>
      <c r="F57" s="309" t="str">
        <f t="shared" si="0"/>
        <v>否</v>
      </c>
      <c r="G57" s="294" t="str">
        <f t="shared" si="1"/>
        <v>款</v>
      </c>
    </row>
    <row r="58" ht="18.75" spans="1:7">
      <c r="A58" s="311" t="s">
        <v>2622</v>
      </c>
      <c r="B58" s="312" t="s">
        <v>2597</v>
      </c>
      <c r="C58" s="313"/>
      <c r="D58" s="313"/>
      <c r="E58" s="185"/>
      <c r="F58" s="309" t="str">
        <f t="shared" si="0"/>
        <v>否</v>
      </c>
      <c r="G58" s="294" t="str">
        <f t="shared" si="1"/>
        <v>项</v>
      </c>
    </row>
    <row r="59" ht="18.75" spans="1:7">
      <c r="A59" s="311" t="s">
        <v>2623</v>
      </c>
      <c r="B59" s="312" t="s">
        <v>2599</v>
      </c>
      <c r="C59" s="313"/>
      <c r="D59" s="313"/>
      <c r="E59" s="185"/>
      <c r="F59" s="309" t="str">
        <f t="shared" si="0"/>
        <v>否</v>
      </c>
      <c r="G59" s="294" t="str">
        <f t="shared" si="1"/>
        <v>项</v>
      </c>
    </row>
    <row r="60" ht="18.75" spans="1:7">
      <c r="A60" s="311" t="s">
        <v>2624</v>
      </c>
      <c r="B60" s="312" t="s">
        <v>2625</v>
      </c>
      <c r="C60" s="313"/>
      <c r="D60" s="313"/>
      <c r="E60" s="185"/>
      <c r="F60" s="309" t="str">
        <f t="shared" si="0"/>
        <v>否</v>
      </c>
      <c r="G60" s="294" t="str">
        <f t="shared" si="1"/>
        <v>项</v>
      </c>
    </row>
    <row r="61" ht="18.75" spans="1:7">
      <c r="A61" s="311" t="s">
        <v>2626</v>
      </c>
      <c r="B61" s="310" t="s">
        <v>2627</v>
      </c>
      <c r="C61" s="349"/>
      <c r="D61" s="349"/>
      <c r="E61" s="185"/>
      <c r="F61" s="309" t="str">
        <f t="shared" si="0"/>
        <v>否</v>
      </c>
      <c r="G61" s="294" t="str">
        <f t="shared" si="1"/>
        <v>款</v>
      </c>
    </row>
    <row r="62" ht="18.75" spans="1:7">
      <c r="A62" s="311" t="s">
        <v>2628</v>
      </c>
      <c r="B62" s="310" t="s">
        <v>2629</v>
      </c>
      <c r="C62" s="349"/>
      <c r="D62" s="349"/>
      <c r="E62" s="185"/>
      <c r="F62" s="309" t="str">
        <f t="shared" si="0"/>
        <v>否</v>
      </c>
      <c r="G62" s="294" t="str">
        <f t="shared" si="1"/>
        <v>款</v>
      </c>
    </row>
    <row r="63" ht="18.75" spans="1:7">
      <c r="A63" s="311" t="s">
        <v>2630</v>
      </c>
      <c r="B63" s="312" t="s">
        <v>2631</v>
      </c>
      <c r="C63" s="313"/>
      <c r="D63" s="313"/>
      <c r="E63" s="185"/>
      <c r="F63" s="309" t="str">
        <f t="shared" si="0"/>
        <v>否</v>
      </c>
      <c r="G63" s="294" t="str">
        <f t="shared" si="1"/>
        <v>项</v>
      </c>
    </row>
    <row r="64" ht="18.75" spans="1:7">
      <c r="A64" s="311" t="s">
        <v>2632</v>
      </c>
      <c r="B64" s="312" t="s">
        <v>2633</v>
      </c>
      <c r="C64" s="313"/>
      <c r="D64" s="313"/>
      <c r="E64" s="185"/>
      <c r="F64" s="309" t="str">
        <f t="shared" si="0"/>
        <v>否</v>
      </c>
      <c r="G64" s="294" t="str">
        <f t="shared" si="1"/>
        <v>项</v>
      </c>
    </row>
    <row r="65" ht="18.75" spans="1:7">
      <c r="A65" s="311" t="s">
        <v>2634</v>
      </c>
      <c r="B65" s="312" t="s">
        <v>2635</v>
      </c>
      <c r="C65" s="313"/>
      <c r="D65" s="313"/>
      <c r="E65" s="185"/>
      <c r="F65" s="309" t="str">
        <f t="shared" si="0"/>
        <v>否</v>
      </c>
      <c r="G65" s="294" t="str">
        <f t="shared" si="1"/>
        <v>项</v>
      </c>
    </row>
    <row r="66" ht="18.75" spans="1:7">
      <c r="A66" s="311" t="s">
        <v>2636</v>
      </c>
      <c r="B66" s="312" t="s">
        <v>2637</v>
      </c>
      <c r="C66" s="313"/>
      <c r="D66" s="313"/>
      <c r="E66" s="185"/>
      <c r="F66" s="309" t="str">
        <f t="shared" si="0"/>
        <v>否</v>
      </c>
      <c r="G66" s="294" t="str">
        <f t="shared" si="1"/>
        <v>项</v>
      </c>
    </row>
    <row r="67" ht="18.75" spans="1:7">
      <c r="A67" s="311" t="s">
        <v>2638</v>
      </c>
      <c r="B67" s="312" t="s">
        <v>2639</v>
      </c>
      <c r="C67" s="313"/>
      <c r="D67" s="313"/>
      <c r="E67" s="185"/>
      <c r="F67" s="309" t="str">
        <f t="shared" si="0"/>
        <v>否</v>
      </c>
      <c r="G67" s="294" t="str">
        <f t="shared" si="1"/>
        <v>项</v>
      </c>
    </row>
    <row r="68" ht="18.75" spans="1:7">
      <c r="A68" s="311" t="s">
        <v>2640</v>
      </c>
      <c r="B68" s="310" t="s">
        <v>2641</v>
      </c>
      <c r="C68" s="349"/>
      <c r="D68" s="349"/>
      <c r="E68" s="185"/>
      <c r="F68" s="309" t="str">
        <f t="shared" ref="F68:F97" si="2">IF(LEN(A68)=3,"是",IF(B68&lt;&gt;"",IF(SUM(C68:D68)&lt;&gt;0,"是","否"),"是"))</f>
        <v>否</v>
      </c>
      <c r="G68" s="294" t="str">
        <f t="shared" ref="G68:G97" si="3">IF(LEN(A68)=3,"类",IF(LEN(A68)=5,"款","项"))</f>
        <v>款</v>
      </c>
    </row>
    <row r="69" ht="18.75" spans="1:7">
      <c r="A69" s="311" t="s">
        <v>2642</v>
      </c>
      <c r="B69" s="312" t="s">
        <v>2643</v>
      </c>
      <c r="C69" s="313"/>
      <c r="D69" s="313"/>
      <c r="E69" s="185"/>
      <c r="F69" s="309" t="str">
        <f t="shared" si="2"/>
        <v>否</v>
      </c>
      <c r="G69" s="294" t="str">
        <f t="shared" si="3"/>
        <v>项</v>
      </c>
    </row>
    <row r="70" ht="18.75" spans="1:7">
      <c r="A70" s="311" t="s">
        <v>2644</v>
      </c>
      <c r="B70" s="312" t="s">
        <v>2645</v>
      </c>
      <c r="C70" s="313"/>
      <c r="D70" s="313"/>
      <c r="E70" s="185"/>
      <c r="F70" s="309" t="str">
        <f t="shared" si="2"/>
        <v>否</v>
      </c>
      <c r="G70" s="294" t="str">
        <f t="shared" si="3"/>
        <v>项</v>
      </c>
    </row>
    <row r="71" ht="18.75" spans="1:7">
      <c r="A71" s="311" t="s">
        <v>2646</v>
      </c>
      <c r="B71" s="312" t="s">
        <v>2647</v>
      </c>
      <c r="C71" s="313"/>
      <c r="D71" s="313"/>
      <c r="E71" s="185"/>
      <c r="F71" s="309" t="str">
        <f t="shared" si="2"/>
        <v>否</v>
      </c>
      <c r="G71" s="294" t="str">
        <f t="shared" si="3"/>
        <v>项</v>
      </c>
    </row>
    <row r="72" ht="18.75" spans="1:7">
      <c r="A72" s="311" t="s">
        <v>2648</v>
      </c>
      <c r="B72" s="310" t="s">
        <v>2649</v>
      </c>
      <c r="C72" s="349"/>
      <c r="D72" s="349"/>
      <c r="E72" s="185"/>
      <c r="F72" s="309" t="str">
        <f t="shared" si="2"/>
        <v>否</v>
      </c>
      <c r="G72" s="294" t="str">
        <f t="shared" si="3"/>
        <v>款</v>
      </c>
    </row>
    <row r="73" ht="18.75" spans="1:7">
      <c r="A73" s="311" t="s">
        <v>2650</v>
      </c>
      <c r="B73" s="312" t="s">
        <v>2597</v>
      </c>
      <c r="C73" s="313"/>
      <c r="D73" s="313"/>
      <c r="E73" s="185"/>
      <c r="F73" s="309" t="str">
        <f t="shared" si="2"/>
        <v>否</v>
      </c>
      <c r="G73" s="294" t="str">
        <f t="shared" si="3"/>
        <v>项</v>
      </c>
    </row>
    <row r="74" ht="18.75" spans="1:7">
      <c r="A74" s="311" t="s">
        <v>2651</v>
      </c>
      <c r="B74" s="312" t="s">
        <v>2599</v>
      </c>
      <c r="C74" s="313"/>
      <c r="D74" s="313"/>
      <c r="E74" s="185"/>
      <c r="F74" s="309" t="str">
        <f t="shared" si="2"/>
        <v>否</v>
      </c>
      <c r="G74" s="294" t="str">
        <f t="shared" si="3"/>
        <v>项</v>
      </c>
    </row>
    <row r="75" ht="18.75" spans="1:7">
      <c r="A75" s="311" t="s">
        <v>2652</v>
      </c>
      <c r="B75" s="312" t="s">
        <v>2653</v>
      </c>
      <c r="C75" s="313"/>
      <c r="D75" s="313"/>
      <c r="E75" s="185"/>
      <c r="F75" s="309" t="str">
        <f t="shared" si="2"/>
        <v>否</v>
      </c>
      <c r="G75" s="294" t="str">
        <f t="shared" si="3"/>
        <v>项</v>
      </c>
    </row>
    <row r="76" ht="18.75" spans="1:7">
      <c r="A76" s="311" t="s">
        <v>2654</v>
      </c>
      <c r="B76" s="310" t="s">
        <v>2655</v>
      </c>
      <c r="C76" s="349"/>
      <c r="D76" s="349"/>
      <c r="E76" s="185"/>
      <c r="F76" s="309" t="str">
        <f t="shared" si="2"/>
        <v>否</v>
      </c>
      <c r="G76" s="294" t="str">
        <f t="shared" si="3"/>
        <v>款</v>
      </c>
    </row>
    <row r="77" ht="18.75" spans="1:7">
      <c r="A77" s="311" t="s">
        <v>2656</v>
      </c>
      <c r="B77" s="312" t="s">
        <v>2597</v>
      </c>
      <c r="C77" s="313"/>
      <c r="D77" s="313"/>
      <c r="E77" s="185"/>
      <c r="F77" s="309" t="str">
        <f t="shared" si="2"/>
        <v>否</v>
      </c>
      <c r="G77" s="294" t="str">
        <f t="shared" si="3"/>
        <v>项</v>
      </c>
    </row>
    <row r="78" ht="18.75" spans="1:7">
      <c r="A78" s="311" t="s">
        <v>2657</v>
      </c>
      <c r="B78" s="312" t="s">
        <v>2599</v>
      </c>
      <c r="C78" s="313"/>
      <c r="D78" s="313"/>
      <c r="E78" s="185"/>
      <c r="F78" s="309" t="str">
        <f t="shared" si="2"/>
        <v>否</v>
      </c>
      <c r="G78" s="294" t="str">
        <f t="shared" si="3"/>
        <v>项</v>
      </c>
    </row>
    <row r="79" s="287" customFormat="1" ht="37.5" spans="1:7">
      <c r="A79" s="311" t="s">
        <v>2658</v>
      </c>
      <c r="B79" s="312" t="s">
        <v>2659</v>
      </c>
      <c r="C79" s="313"/>
      <c r="D79" s="313"/>
      <c r="E79" s="185"/>
      <c r="F79" s="309" t="str">
        <f t="shared" si="2"/>
        <v>否</v>
      </c>
      <c r="G79" s="294" t="str">
        <f t="shared" si="3"/>
        <v>项</v>
      </c>
    </row>
    <row r="80" s="287" customFormat="1" ht="37.5" spans="1:7">
      <c r="A80" s="311" t="s">
        <v>2660</v>
      </c>
      <c r="B80" s="310" t="s">
        <v>2661</v>
      </c>
      <c r="C80" s="349"/>
      <c r="D80" s="349"/>
      <c r="E80" s="185"/>
      <c r="F80" s="309" t="str">
        <f t="shared" si="2"/>
        <v>否</v>
      </c>
      <c r="G80" s="294" t="str">
        <f t="shared" si="3"/>
        <v>款</v>
      </c>
    </row>
    <row r="81" s="287" customFormat="1" ht="18.75" spans="1:7">
      <c r="A81" s="311" t="s">
        <v>2662</v>
      </c>
      <c r="B81" s="312" t="s">
        <v>2631</v>
      </c>
      <c r="C81" s="313"/>
      <c r="D81" s="313"/>
      <c r="E81" s="185"/>
      <c r="F81" s="309" t="str">
        <f t="shared" si="2"/>
        <v>否</v>
      </c>
      <c r="G81" s="294" t="str">
        <f t="shared" si="3"/>
        <v>项</v>
      </c>
    </row>
    <row r="82" s="287" customFormat="1" ht="18.75" spans="1:7">
      <c r="A82" s="311" t="s">
        <v>2663</v>
      </c>
      <c r="B82" s="312" t="s">
        <v>2633</v>
      </c>
      <c r="C82" s="313"/>
      <c r="D82" s="313"/>
      <c r="E82" s="185"/>
      <c r="F82" s="309" t="str">
        <f t="shared" si="2"/>
        <v>否</v>
      </c>
      <c r="G82" s="294" t="str">
        <f t="shared" si="3"/>
        <v>项</v>
      </c>
    </row>
    <row r="83" s="287" customFormat="1" ht="18.75" spans="1:7">
      <c r="A83" s="311" t="s">
        <v>2664</v>
      </c>
      <c r="B83" s="312" t="s">
        <v>2635</v>
      </c>
      <c r="C83" s="313"/>
      <c r="D83" s="313"/>
      <c r="E83" s="185"/>
      <c r="F83" s="309" t="str">
        <f t="shared" si="2"/>
        <v>否</v>
      </c>
      <c r="G83" s="294" t="str">
        <f t="shared" si="3"/>
        <v>项</v>
      </c>
    </row>
    <row r="84" s="287" customFormat="1" ht="18.75" spans="1:7">
      <c r="A84" s="311" t="s">
        <v>2665</v>
      </c>
      <c r="B84" s="312" t="s">
        <v>2637</v>
      </c>
      <c r="C84" s="313"/>
      <c r="D84" s="313"/>
      <c r="E84" s="185"/>
      <c r="F84" s="309" t="str">
        <f t="shared" si="2"/>
        <v>否</v>
      </c>
      <c r="G84" s="294" t="str">
        <f t="shared" si="3"/>
        <v>项</v>
      </c>
    </row>
    <row r="85" s="287" customFormat="1" ht="37.5" spans="1:7">
      <c r="A85" s="311" t="s">
        <v>2666</v>
      </c>
      <c r="B85" s="312" t="s">
        <v>2667</v>
      </c>
      <c r="C85" s="313"/>
      <c r="D85" s="313"/>
      <c r="E85" s="185"/>
      <c r="F85" s="309" t="str">
        <f t="shared" si="2"/>
        <v>否</v>
      </c>
      <c r="G85" s="294" t="str">
        <f t="shared" si="3"/>
        <v>项</v>
      </c>
    </row>
    <row r="86" s="287" customFormat="1" ht="18.75" spans="1:7">
      <c r="A86" s="311" t="s">
        <v>2668</v>
      </c>
      <c r="B86" s="310" t="s">
        <v>2669</v>
      </c>
      <c r="C86" s="349"/>
      <c r="D86" s="349"/>
      <c r="E86" s="185"/>
      <c r="F86" s="309" t="str">
        <f t="shared" si="2"/>
        <v>否</v>
      </c>
      <c r="G86" s="294" t="str">
        <f t="shared" si="3"/>
        <v>款</v>
      </c>
    </row>
    <row r="87" s="287" customFormat="1" ht="18.75" spans="1:7">
      <c r="A87" s="311" t="s">
        <v>2670</v>
      </c>
      <c r="B87" s="312" t="s">
        <v>2643</v>
      </c>
      <c r="C87" s="313"/>
      <c r="D87" s="313"/>
      <c r="E87" s="185"/>
      <c r="F87" s="309" t="str">
        <f t="shared" si="2"/>
        <v>否</v>
      </c>
      <c r="G87" s="294" t="str">
        <f t="shared" si="3"/>
        <v>项</v>
      </c>
    </row>
    <row r="88" s="287" customFormat="1" ht="37.5" spans="1:7">
      <c r="A88" s="311" t="s">
        <v>2671</v>
      </c>
      <c r="B88" s="312" t="s">
        <v>2672</v>
      </c>
      <c r="C88" s="313"/>
      <c r="D88" s="313"/>
      <c r="E88" s="185"/>
      <c r="F88" s="309" t="str">
        <f t="shared" si="2"/>
        <v>否</v>
      </c>
      <c r="G88" s="294" t="str">
        <f t="shared" si="3"/>
        <v>项</v>
      </c>
    </row>
    <row r="89" s="287" customFormat="1" ht="37.5" spans="1:7">
      <c r="A89" s="311" t="s">
        <v>2673</v>
      </c>
      <c r="B89" s="310" t="s">
        <v>2674</v>
      </c>
      <c r="C89" s="349"/>
      <c r="D89" s="349"/>
      <c r="E89" s="185"/>
      <c r="F89" s="309" t="str">
        <f t="shared" si="2"/>
        <v>否</v>
      </c>
      <c r="G89" s="294" t="str">
        <f t="shared" si="3"/>
        <v>款</v>
      </c>
    </row>
    <row r="90" s="287" customFormat="1" ht="18.75" spans="1:7">
      <c r="A90" s="311" t="s">
        <v>2675</v>
      </c>
      <c r="B90" s="312" t="s">
        <v>2597</v>
      </c>
      <c r="C90" s="313"/>
      <c r="D90" s="313"/>
      <c r="E90" s="185"/>
      <c r="F90" s="309" t="str">
        <f t="shared" si="2"/>
        <v>否</v>
      </c>
      <c r="G90" s="294" t="str">
        <f t="shared" si="3"/>
        <v>项</v>
      </c>
    </row>
    <row r="91" s="287" customFormat="1" ht="18.75" spans="1:7">
      <c r="A91" s="311" t="s">
        <v>2676</v>
      </c>
      <c r="B91" s="312" t="s">
        <v>2599</v>
      </c>
      <c r="C91" s="313"/>
      <c r="D91" s="313"/>
      <c r="E91" s="185"/>
      <c r="F91" s="309" t="str">
        <f t="shared" si="2"/>
        <v>否</v>
      </c>
      <c r="G91" s="294" t="str">
        <f t="shared" si="3"/>
        <v>项</v>
      </c>
    </row>
    <row r="92" s="287" customFormat="1" ht="18.75" spans="1:7">
      <c r="A92" s="311" t="s">
        <v>2677</v>
      </c>
      <c r="B92" s="312" t="s">
        <v>2601</v>
      </c>
      <c r="C92" s="313"/>
      <c r="D92" s="313"/>
      <c r="E92" s="185"/>
      <c r="F92" s="309" t="str">
        <f t="shared" si="2"/>
        <v>否</v>
      </c>
      <c r="G92" s="294" t="str">
        <f t="shared" si="3"/>
        <v>项</v>
      </c>
    </row>
    <row r="93" s="287" customFormat="1" ht="18.75" spans="1:7">
      <c r="A93" s="311" t="s">
        <v>2678</v>
      </c>
      <c r="B93" s="312" t="s">
        <v>2603</v>
      </c>
      <c r="C93" s="313"/>
      <c r="D93" s="313"/>
      <c r="E93" s="185"/>
      <c r="F93" s="309" t="str">
        <f t="shared" si="2"/>
        <v>否</v>
      </c>
      <c r="G93" s="294" t="str">
        <f t="shared" si="3"/>
        <v>项</v>
      </c>
    </row>
    <row r="94" ht="18.75" spans="1:7">
      <c r="A94" s="311" t="s">
        <v>2679</v>
      </c>
      <c r="B94" s="312" t="s">
        <v>2609</v>
      </c>
      <c r="C94" s="313"/>
      <c r="D94" s="313"/>
      <c r="E94" s="185"/>
      <c r="F94" s="309" t="str">
        <f t="shared" si="2"/>
        <v>否</v>
      </c>
      <c r="G94" s="294" t="str">
        <f t="shared" si="3"/>
        <v>项</v>
      </c>
    </row>
    <row r="95" ht="18.75" spans="1:7">
      <c r="A95" s="311" t="s">
        <v>2680</v>
      </c>
      <c r="B95" s="312" t="s">
        <v>2613</v>
      </c>
      <c r="C95" s="313"/>
      <c r="D95" s="313"/>
      <c r="E95" s="185"/>
      <c r="F95" s="309" t="str">
        <f t="shared" si="2"/>
        <v>否</v>
      </c>
      <c r="G95" s="294" t="str">
        <f t="shared" si="3"/>
        <v>项</v>
      </c>
    </row>
    <row r="96" ht="18.75" spans="1:7">
      <c r="A96" s="311" t="s">
        <v>2681</v>
      </c>
      <c r="B96" s="312" t="s">
        <v>2615</v>
      </c>
      <c r="C96" s="313"/>
      <c r="D96" s="313"/>
      <c r="E96" s="185"/>
      <c r="F96" s="309" t="str">
        <f t="shared" si="2"/>
        <v>否</v>
      </c>
      <c r="G96" s="294" t="str">
        <f t="shared" si="3"/>
        <v>项</v>
      </c>
    </row>
    <row r="97" s="287" customFormat="1" ht="37.5" spans="1:7">
      <c r="A97" s="311" t="s">
        <v>2682</v>
      </c>
      <c r="B97" s="312" t="s">
        <v>2683</v>
      </c>
      <c r="C97" s="313"/>
      <c r="D97" s="313"/>
      <c r="E97" s="185"/>
      <c r="F97" s="309" t="str">
        <f t="shared" si="2"/>
        <v>否</v>
      </c>
      <c r="G97" s="294" t="str">
        <f t="shared" si="3"/>
        <v>项</v>
      </c>
    </row>
    <row r="98" s="287" customFormat="1" ht="18.75" spans="1:7">
      <c r="A98" s="311">
        <v>21298</v>
      </c>
      <c r="B98" s="310" t="s">
        <v>2684</v>
      </c>
      <c r="C98" s="313">
        <v>7668</v>
      </c>
      <c r="D98" s="313">
        <v>7932</v>
      </c>
      <c r="E98" s="185">
        <f>(D98-C98)/C98</f>
        <v>0.034</v>
      </c>
      <c r="F98" s="309"/>
      <c r="G98" s="294"/>
    </row>
    <row r="99" s="287" customFormat="1" ht="18.75" spans="1:7">
      <c r="A99" s="306" t="s">
        <v>91</v>
      </c>
      <c r="B99" s="307" t="s">
        <v>2685</v>
      </c>
      <c r="C99" s="347">
        <f>C100+C105+C110+C115+C118+C123</f>
        <v>9</v>
      </c>
      <c r="D99" s="347">
        <f>D100+D105+D110+D115+D118+D123</f>
        <v>11</v>
      </c>
      <c r="E99" s="185">
        <f>(D99-C99)/C99</f>
        <v>0.222</v>
      </c>
      <c r="F99" s="309" t="str">
        <f t="shared" ref="F99:F132" si="4">IF(LEN(A99)=3,"是",IF(B99&lt;&gt;"",IF(SUM(C99:D99)&lt;&gt;0,"是","否"),"是"))</f>
        <v>是</v>
      </c>
      <c r="G99" s="294" t="str">
        <f t="shared" ref="G99:G132" si="5">IF(LEN(A99)=3,"类",IF(LEN(A99)=5,"款","项"))</f>
        <v>类</v>
      </c>
    </row>
    <row r="100" ht="18.75" spans="1:7">
      <c r="A100" s="311" t="s">
        <v>2686</v>
      </c>
      <c r="B100" s="310" t="s">
        <v>2687</v>
      </c>
      <c r="C100" s="349"/>
      <c r="D100" s="349"/>
      <c r="E100" s="185"/>
      <c r="F100" s="309" t="str">
        <f t="shared" si="4"/>
        <v>否</v>
      </c>
      <c r="G100" s="294" t="str">
        <f t="shared" si="5"/>
        <v>款</v>
      </c>
    </row>
    <row r="101" s="287" customFormat="1" ht="18.75" spans="1:7">
      <c r="A101" s="311" t="s">
        <v>2688</v>
      </c>
      <c r="B101" s="312" t="s">
        <v>2567</v>
      </c>
      <c r="C101" s="313"/>
      <c r="D101" s="313"/>
      <c r="E101" s="185"/>
      <c r="F101" s="309" t="str">
        <f t="shared" si="4"/>
        <v>否</v>
      </c>
      <c r="G101" s="294" t="str">
        <f t="shared" si="5"/>
        <v>项</v>
      </c>
    </row>
    <row r="102" s="287" customFormat="1" ht="18.75" spans="1:7">
      <c r="A102" s="311" t="s">
        <v>2689</v>
      </c>
      <c r="B102" s="312" t="s">
        <v>2690</v>
      </c>
      <c r="C102" s="313"/>
      <c r="D102" s="313"/>
      <c r="E102" s="185"/>
      <c r="F102" s="309" t="str">
        <f t="shared" si="4"/>
        <v>否</v>
      </c>
      <c r="G102" s="294" t="str">
        <f t="shared" si="5"/>
        <v>项</v>
      </c>
    </row>
    <row r="103" s="287" customFormat="1" ht="18.75" spans="1:7">
      <c r="A103" s="311" t="s">
        <v>2691</v>
      </c>
      <c r="B103" s="312" t="s">
        <v>2692</v>
      </c>
      <c r="C103" s="313"/>
      <c r="D103" s="313"/>
      <c r="E103" s="185"/>
      <c r="F103" s="309" t="str">
        <f t="shared" si="4"/>
        <v>否</v>
      </c>
      <c r="G103" s="294" t="str">
        <f t="shared" si="5"/>
        <v>项</v>
      </c>
    </row>
    <row r="104" s="287" customFormat="1" ht="18.75" spans="1:7">
      <c r="A104" s="311" t="s">
        <v>2693</v>
      </c>
      <c r="B104" s="312" t="s">
        <v>2694</v>
      </c>
      <c r="C104" s="313"/>
      <c r="D104" s="313"/>
      <c r="E104" s="185"/>
      <c r="F104" s="309" t="str">
        <f t="shared" si="4"/>
        <v>否</v>
      </c>
      <c r="G104" s="294" t="str">
        <f t="shared" si="5"/>
        <v>项</v>
      </c>
    </row>
    <row r="105" s="287" customFormat="1" ht="18.75" spans="1:7">
      <c r="A105" s="311" t="s">
        <v>2695</v>
      </c>
      <c r="B105" s="312" t="s">
        <v>2696</v>
      </c>
      <c r="C105" s="313"/>
      <c r="D105" s="313"/>
      <c r="E105" s="185"/>
      <c r="F105" s="309" t="str">
        <f t="shared" si="4"/>
        <v>否</v>
      </c>
      <c r="G105" s="294" t="str">
        <f t="shared" si="5"/>
        <v>款</v>
      </c>
    </row>
    <row r="106" ht="18.75" spans="1:7">
      <c r="A106" s="311" t="s">
        <v>2697</v>
      </c>
      <c r="B106" s="312" t="s">
        <v>2567</v>
      </c>
      <c r="C106" s="313"/>
      <c r="D106" s="313"/>
      <c r="E106" s="185"/>
      <c r="F106" s="309" t="str">
        <f t="shared" si="4"/>
        <v>否</v>
      </c>
      <c r="G106" s="294" t="str">
        <f t="shared" si="5"/>
        <v>项</v>
      </c>
    </row>
    <row r="107" s="287" customFormat="1" ht="18.75" spans="1:7">
      <c r="A107" s="311" t="s">
        <v>2698</v>
      </c>
      <c r="B107" s="312" t="s">
        <v>2690</v>
      </c>
      <c r="C107" s="313"/>
      <c r="D107" s="313"/>
      <c r="E107" s="185"/>
      <c r="F107" s="309" t="str">
        <f t="shared" si="4"/>
        <v>否</v>
      </c>
      <c r="G107" s="294" t="str">
        <f t="shared" si="5"/>
        <v>项</v>
      </c>
    </row>
    <row r="108" s="287" customFormat="1" ht="18.75" spans="1:7">
      <c r="A108" s="311" t="s">
        <v>2699</v>
      </c>
      <c r="B108" s="312" t="s">
        <v>2700</v>
      </c>
      <c r="C108" s="313"/>
      <c r="D108" s="313"/>
      <c r="E108" s="185"/>
      <c r="F108" s="309" t="str">
        <f t="shared" si="4"/>
        <v>否</v>
      </c>
      <c r="G108" s="294" t="str">
        <f t="shared" si="5"/>
        <v>项</v>
      </c>
    </row>
    <row r="109" s="287" customFormat="1" ht="18.75" spans="1:7">
      <c r="A109" s="311" t="s">
        <v>2701</v>
      </c>
      <c r="B109" s="312" t="s">
        <v>2702</v>
      </c>
      <c r="C109" s="313"/>
      <c r="D109" s="313"/>
      <c r="E109" s="185"/>
      <c r="F109" s="309" t="str">
        <f t="shared" si="4"/>
        <v>否</v>
      </c>
      <c r="G109" s="294" t="str">
        <f t="shared" si="5"/>
        <v>项</v>
      </c>
    </row>
    <row r="110" ht="18.75" spans="1:7">
      <c r="A110" s="311" t="s">
        <v>2703</v>
      </c>
      <c r="B110" s="310" t="s">
        <v>2704</v>
      </c>
      <c r="C110" s="349"/>
      <c r="D110" s="349"/>
      <c r="E110" s="185"/>
      <c r="F110" s="309" t="str">
        <f t="shared" si="4"/>
        <v>否</v>
      </c>
      <c r="G110" s="294" t="str">
        <f t="shared" si="5"/>
        <v>款</v>
      </c>
    </row>
    <row r="111" s="287" customFormat="1" ht="18.75" spans="1:7">
      <c r="A111" s="311" t="s">
        <v>2705</v>
      </c>
      <c r="B111" s="312" t="s">
        <v>2706</v>
      </c>
      <c r="C111" s="313"/>
      <c r="D111" s="313"/>
      <c r="E111" s="185"/>
      <c r="F111" s="309" t="str">
        <f t="shared" si="4"/>
        <v>否</v>
      </c>
      <c r="G111" s="294" t="str">
        <f t="shared" si="5"/>
        <v>项</v>
      </c>
    </row>
    <row r="112" s="287" customFormat="1" ht="18.75" spans="1:7">
      <c r="A112" s="311" t="s">
        <v>2707</v>
      </c>
      <c r="B112" s="312" t="s">
        <v>2708</v>
      </c>
      <c r="C112" s="313"/>
      <c r="D112" s="313"/>
      <c r="E112" s="185"/>
      <c r="F112" s="309" t="str">
        <f t="shared" si="4"/>
        <v>否</v>
      </c>
      <c r="G112" s="294" t="str">
        <f t="shared" si="5"/>
        <v>项</v>
      </c>
    </row>
    <row r="113" s="287" customFormat="1" ht="18.75" spans="1:7">
      <c r="A113" s="311" t="s">
        <v>2709</v>
      </c>
      <c r="B113" s="312" t="s">
        <v>2710</v>
      </c>
      <c r="C113" s="313"/>
      <c r="D113" s="313"/>
      <c r="E113" s="185"/>
      <c r="F113" s="309" t="str">
        <f t="shared" si="4"/>
        <v>否</v>
      </c>
      <c r="G113" s="294" t="str">
        <f t="shared" si="5"/>
        <v>项</v>
      </c>
    </row>
    <row r="114" ht="18.75" spans="1:7">
      <c r="A114" s="311" t="s">
        <v>2711</v>
      </c>
      <c r="B114" s="312" t="s">
        <v>2712</v>
      </c>
      <c r="C114" s="313"/>
      <c r="D114" s="313"/>
      <c r="E114" s="185"/>
      <c r="F114" s="309" t="str">
        <f t="shared" si="4"/>
        <v>否</v>
      </c>
      <c r="G114" s="294" t="str">
        <f t="shared" si="5"/>
        <v>项</v>
      </c>
    </row>
    <row r="115" s="287" customFormat="1" ht="37.5" spans="1:7">
      <c r="A115" s="322">
        <v>21370</v>
      </c>
      <c r="B115" s="310" t="s">
        <v>2713</v>
      </c>
      <c r="C115" s="349"/>
      <c r="D115" s="349"/>
      <c r="E115" s="185"/>
      <c r="F115" s="309" t="str">
        <f t="shared" si="4"/>
        <v>否</v>
      </c>
      <c r="G115" s="294" t="str">
        <f t="shared" si="5"/>
        <v>款</v>
      </c>
    </row>
    <row r="116" s="287" customFormat="1" ht="18.75" spans="1:7">
      <c r="A116" s="322">
        <v>2137001</v>
      </c>
      <c r="B116" s="312" t="s">
        <v>2567</v>
      </c>
      <c r="C116" s="313"/>
      <c r="D116" s="313"/>
      <c r="E116" s="185"/>
      <c r="F116" s="309" t="str">
        <f t="shared" si="4"/>
        <v>否</v>
      </c>
      <c r="G116" s="294" t="str">
        <f t="shared" si="5"/>
        <v>项</v>
      </c>
    </row>
    <row r="117" ht="37.5" spans="1:7">
      <c r="A117" s="322">
        <v>2137099</v>
      </c>
      <c r="B117" s="312" t="s">
        <v>2714</v>
      </c>
      <c r="C117" s="313"/>
      <c r="D117" s="313"/>
      <c r="E117" s="185"/>
      <c r="F117" s="309" t="str">
        <f t="shared" si="4"/>
        <v>否</v>
      </c>
      <c r="G117" s="294" t="str">
        <f t="shared" si="5"/>
        <v>项</v>
      </c>
    </row>
    <row r="118" s="287" customFormat="1" ht="37.5" spans="1:7">
      <c r="A118" s="322">
        <v>21371</v>
      </c>
      <c r="B118" s="312" t="s">
        <v>2715</v>
      </c>
      <c r="C118" s="313"/>
      <c r="D118" s="313"/>
      <c r="E118" s="185"/>
      <c r="F118" s="309" t="str">
        <f t="shared" si="4"/>
        <v>否</v>
      </c>
      <c r="G118" s="294" t="str">
        <f t="shared" si="5"/>
        <v>款</v>
      </c>
    </row>
    <row r="119" ht="18.75" spans="1:7">
      <c r="A119" s="322">
        <v>2137101</v>
      </c>
      <c r="B119" s="312" t="s">
        <v>2706</v>
      </c>
      <c r="C119" s="313"/>
      <c r="D119" s="313"/>
      <c r="E119" s="185"/>
      <c r="F119" s="309" t="str">
        <f t="shared" si="4"/>
        <v>否</v>
      </c>
      <c r="G119" s="294" t="str">
        <f t="shared" si="5"/>
        <v>项</v>
      </c>
    </row>
    <row r="120" s="287" customFormat="1" ht="18.75" spans="1:7">
      <c r="A120" s="322">
        <v>2137102</v>
      </c>
      <c r="B120" s="312" t="s">
        <v>2716</v>
      </c>
      <c r="C120" s="313"/>
      <c r="D120" s="313"/>
      <c r="E120" s="185"/>
      <c r="F120" s="309" t="str">
        <f t="shared" si="4"/>
        <v>否</v>
      </c>
      <c r="G120" s="294" t="str">
        <f t="shared" si="5"/>
        <v>项</v>
      </c>
    </row>
    <row r="121" s="287" customFormat="1" ht="18.75" spans="1:7">
      <c r="A121" s="322">
        <v>2137103</v>
      </c>
      <c r="B121" s="312" t="s">
        <v>2710</v>
      </c>
      <c r="C121" s="313"/>
      <c r="D121" s="313"/>
      <c r="E121" s="185"/>
      <c r="F121" s="309" t="str">
        <f t="shared" si="4"/>
        <v>否</v>
      </c>
      <c r="G121" s="294" t="str">
        <f t="shared" si="5"/>
        <v>项</v>
      </c>
    </row>
    <row r="122" s="287" customFormat="1" ht="37.5" spans="1:7">
      <c r="A122" s="322">
        <v>2137199</v>
      </c>
      <c r="B122" s="312" t="s">
        <v>2717</v>
      </c>
      <c r="C122" s="313"/>
      <c r="D122" s="313"/>
      <c r="E122" s="185"/>
      <c r="F122" s="309" t="str">
        <f t="shared" si="4"/>
        <v>否</v>
      </c>
      <c r="G122" s="294" t="str">
        <f t="shared" si="5"/>
        <v>项</v>
      </c>
    </row>
    <row r="123" s="287" customFormat="1" ht="18.75" spans="1:7">
      <c r="A123" s="322" t="s">
        <v>2718</v>
      </c>
      <c r="B123" s="368" t="s">
        <v>2563</v>
      </c>
      <c r="C123" s="313">
        <v>9</v>
      </c>
      <c r="D123" s="313">
        <v>11</v>
      </c>
      <c r="E123" s="185">
        <f>(D123-C123)/C123</f>
        <v>0.222</v>
      </c>
      <c r="F123" s="309"/>
      <c r="G123" s="294"/>
    </row>
    <row r="124" s="287" customFormat="1" ht="18.75" spans="1:7">
      <c r="A124" s="306" t="s">
        <v>93</v>
      </c>
      <c r="B124" s="307" t="s">
        <v>2719</v>
      </c>
      <c r="C124" s="347">
        <f>C125+C130+C135+C140+C149+C156+C165+C168+C171+C172</f>
        <v>6</v>
      </c>
      <c r="D124" s="347">
        <f>D125+D130+D135+D140+D149+D156+D165+D168+D171+D172</f>
        <v>6</v>
      </c>
      <c r="E124" s="185">
        <f>(D124-C124)/C124</f>
        <v>0</v>
      </c>
      <c r="F124" s="309" t="str">
        <f t="shared" ref="F124:F133" si="6">IF(LEN(A124)=3,"是",IF(B124&lt;&gt;"",IF(SUM(C124:D124)&lt;&gt;0,"是","否"),"是"))</f>
        <v>是</v>
      </c>
      <c r="G124" s="294" t="str">
        <f t="shared" ref="G124:G133" si="7">IF(LEN(A124)=3,"类",IF(LEN(A124)=5,"款","项"))</f>
        <v>类</v>
      </c>
    </row>
    <row r="125" s="287" customFormat="1" ht="37.5" spans="1:7">
      <c r="A125" s="311" t="s">
        <v>2720</v>
      </c>
      <c r="B125" s="312" t="s">
        <v>2721</v>
      </c>
      <c r="C125" s="313"/>
      <c r="D125" s="313"/>
      <c r="E125" s="185"/>
      <c r="F125" s="309" t="str">
        <f t="shared" si="6"/>
        <v>否</v>
      </c>
      <c r="G125" s="294" t="str">
        <f t="shared" si="7"/>
        <v>款</v>
      </c>
    </row>
    <row r="126" ht="18.75" spans="1:7">
      <c r="A126" s="311" t="s">
        <v>2722</v>
      </c>
      <c r="B126" s="312" t="s">
        <v>2723</v>
      </c>
      <c r="C126" s="313"/>
      <c r="D126" s="313"/>
      <c r="E126" s="185"/>
      <c r="F126" s="309" t="str">
        <f t="shared" si="6"/>
        <v>否</v>
      </c>
      <c r="G126" s="294" t="str">
        <f t="shared" si="7"/>
        <v>项</v>
      </c>
    </row>
    <row r="127" s="287" customFormat="1" ht="18.75" spans="1:7">
      <c r="A127" s="311" t="s">
        <v>2724</v>
      </c>
      <c r="B127" s="312" t="s">
        <v>2725</v>
      </c>
      <c r="C127" s="313"/>
      <c r="D127" s="313"/>
      <c r="E127" s="185"/>
      <c r="F127" s="309" t="str">
        <f t="shared" si="6"/>
        <v>否</v>
      </c>
      <c r="G127" s="294" t="str">
        <f t="shared" si="7"/>
        <v>项</v>
      </c>
    </row>
    <row r="128" s="287" customFormat="1" ht="18.75" spans="1:7">
      <c r="A128" s="311" t="s">
        <v>2726</v>
      </c>
      <c r="B128" s="312" t="s">
        <v>2727</v>
      </c>
      <c r="C128" s="313"/>
      <c r="D128" s="313"/>
      <c r="E128" s="185"/>
      <c r="F128" s="309" t="str">
        <f t="shared" si="6"/>
        <v>否</v>
      </c>
      <c r="G128" s="294" t="str">
        <f t="shared" si="7"/>
        <v>项</v>
      </c>
    </row>
    <row r="129" s="287" customFormat="1" ht="37.5" spans="1:7">
      <c r="A129" s="311" t="s">
        <v>2728</v>
      </c>
      <c r="B129" s="312" t="s">
        <v>2729</v>
      </c>
      <c r="C129" s="313"/>
      <c r="D129" s="313"/>
      <c r="E129" s="185"/>
      <c r="F129" s="309" t="str">
        <f t="shared" si="6"/>
        <v>否</v>
      </c>
      <c r="G129" s="294" t="str">
        <f t="shared" si="7"/>
        <v>项</v>
      </c>
    </row>
    <row r="130" ht="18.75" spans="1:7">
      <c r="A130" s="311" t="s">
        <v>2730</v>
      </c>
      <c r="B130" s="312" t="s">
        <v>2731</v>
      </c>
      <c r="C130" s="313"/>
      <c r="D130" s="313"/>
      <c r="E130" s="185"/>
      <c r="F130" s="309" t="str">
        <f t="shared" si="6"/>
        <v>否</v>
      </c>
      <c r="G130" s="294" t="str">
        <f t="shared" si="7"/>
        <v>款</v>
      </c>
    </row>
    <row r="131" ht="18.75" spans="1:7">
      <c r="A131" s="311" t="s">
        <v>2732</v>
      </c>
      <c r="B131" s="312" t="s">
        <v>2727</v>
      </c>
      <c r="C131" s="313"/>
      <c r="D131" s="313"/>
      <c r="E131" s="185"/>
      <c r="F131" s="309" t="str">
        <f t="shared" si="6"/>
        <v>否</v>
      </c>
      <c r="G131" s="294" t="str">
        <f t="shared" si="7"/>
        <v>项</v>
      </c>
    </row>
    <row r="132" s="287" customFormat="1" ht="18.75" spans="1:7">
      <c r="A132" s="311" t="s">
        <v>2733</v>
      </c>
      <c r="B132" s="312" t="s">
        <v>2734</v>
      </c>
      <c r="C132" s="313"/>
      <c r="D132" s="313"/>
      <c r="E132" s="185"/>
      <c r="F132" s="309" t="str">
        <f t="shared" si="6"/>
        <v>否</v>
      </c>
      <c r="G132" s="294" t="str">
        <f t="shared" si="7"/>
        <v>项</v>
      </c>
    </row>
    <row r="133" ht="18.75" spans="1:7">
      <c r="A133" s="311" t="s">
        <v>2735</v>
      </c>
      <c r="B133" s="312" t="s">
        <v>2736</v>
      </c>
      <c r="C133" s="313"/>
      <c r="D133" s="313"/>
      <c r="E133" s="185"/>
      <c r="F133" s="309" t="str">
        <f t="shared" si="6"/>
        <v>否</v>
      </c>
      <c r="G133" s="294" t="str">
        <f t="shared" si="7"/>
        <v>项</v>
      </c>
    </row>
    <row r="134" ht="18.75" spans="1:7">
      <c r="A134" s="311" t="s">
        <v>2737</v>
      </c>
      <c r="B134" s="312" t="s">
        <v>2738</v>
      </c>
      <c r="C134" s="313"/>
      <c r="D134" s="313"/>
      <c r="E134" s="185"/>
      <c r="F134" s="309" t="str">
        <f t="shared" ref="F134:F197" si="8">IF(LEN(A134)=3,"是",IF(B134&lt;&gt;"",IF(SUM(C134:D134)&lt;&gt;0,"是","否"),"是"))</f>
        <v>否</v>
      </c>
      <c r="G134" s="294" t="str">
        <f t="shared" ref="G134:G197" si="9">IF(LEN(A134)=3,"类",IF(LEN(A134)=5,"款","项"))</f>
        <v>项</v>
      </c>
    </row>
    <row r="135" s="287" customFormat="1" ht="18.75" spans="1:7">
      <c r="A135" s="311" t="s">
        <v>2739</v>
      </c>
      <c r="B135" s="310" t="s">
        <v>2740</v>
      </c>
      <c r="C135" s="349"/>
      <c r="D135" s="349"/>
      <c r="E135" s="185"/>
      <c r="F135" s="309" t="str">
        <f t="shared" si="8"/>
        <v>否</v>
      </c>
      <c r="G135" s="294" t="str">
        <f t="shared" si="9"/>
        <v>款</v>
      </c>
    </row>
    <row r="136" s="287" customFormat="1" ht="18.75" spans="1:7">
      <c r="A136" s="311" t="s">
        <v>2741</v>
      </c>
      <c r="B136" s="312" t="s">
        <v>2742</v>
      </c>
      <c r="C136" s="313"/>
      <c r="D136" s="313"/>
      <c r="E136" s="185"/>
      <c r="F136" s="309" t="str">
        <f t="shared" si="8"/>
        <v>否</v>
      </c>
      <c r="G136" s="294" t="str">
        <f t="shared" si="9"/>
        <v>项</v>
      </c>
    </row>
    <row r="137" s="287" customFormat="1" ht="18.75" spans="1:7">
      <c r="A137" s="311" t="s">
        <v>2743</v>
      </c>
      <c r="B137" s="312" t="s">
        <v>2744</v>
      </c>
      <c r="C137" s="313"/>
      <c r="D137" s="313"/>
      <c r="E137" s="185"/>
      <c r="F137" s="309" t="str">
        <f t="shared" si="8"/>
        <v>否</v>
      </c>
      <c r="G137" s="294" t="str">
        <f t="shared" si="9"/>
        <v>项</v>
      </c>
    </row>
    <row r="138" s="287" customFormat="1" ht="18.75" spans="1:7">
      <c r="A138" s="311" t="s">
        <v>2745</v>
      </c>
      <c r="B138" s="312" t="s">
        <v>2746</v>
      </c>
      <c r="C138" s="313"/>
      <c r="D138" s="313"/>
      <c r="E138" s="185"/>
      <c r="F138" s="309" t="str">
        <f t="shared" si="8"/>
        <v>否</v>
      </c>
      <c r="G138" s="294" t="str">
        <f t="shared" si="9"/>
        <v>项</v>
      </c>
    </row>
    <row r="139" s="287" customFormat="1" ht="18.75" spans="1:7">
      <c r="A139" s="311" t="s">
        <v>2747</v>
      </c>
      <c r="B139" s="312" t="s">
        <v>2748</v>
      </c>
      <c r="C139" s="313"/>
      <c r="D139" s="313"/>
      <c r="E139" s="185"/>
      <c r="F139" s="309" t="str">
        <f t="shared" si="8"/>
        <v>否</v>
      </c>
      <c r="G139" s="294" t="str">
        <f t="shared" si="9"/>
        <v>项</v>
      </c>
    </row>
    <row r="140" s="287" customFormat="1" ht="18.75" spans="1:7">
      <c r="A140" s="311" t="s">
        <v>2749</v>
      </c>
      <c r="B140" s="310" t="s">
        <v>2750</v>
      </c>
      <c r="C140" s="349"/>
      <c r="D140" s="349"/>
      <c r="E140" s="185"/>
      <c r="F140" s="309" t="str">
        <f t="shared" si="8"/>
        <v>否</v>
      </c>
      <c r="G140" s="294" t="str">
        <f t="shared" si="9"/>
        <v>款</v>
      </c>
    </row>
    <row r="141" s="287" customFormat="1" ht="18.75" spans="1:7">
      <c r="A141" s="311" t="s">
        <v>2751</v>
      </c>
      <c r="B141" s="312" t="s">
        <v>2752</v>
      </c>
      <c r="C141" s="313"/>
      <c r="D141" s="313"/>
      <c r="E141" s="185"/>
      <c r="F141" s="309" t="str">
        <f t="shared" si="8"/>
        <v>否</v>
      </c>
      <c r="G141" s="294" t="str">
        <f t="shared" si="9"/>
        <v>项</v>
      </c>
    </row>
    <row r="142" s="287" customFormat="1" ht="18.75" spans="1:7">
      <c r="A142" s="311" t="s">
        <v>2753</v>
      </c>
      <c r="B142" s="312" t="s">
        <v>2754</v>
      </c>
      <c r="C142" s="313"/>
      <c r="D142" s="313"/>
      <c r="E142" s="185"/>
      <c r="F142" s="309" t="str">
        <f t="shared" si="8"/>
        <v>否</v>
      </c>
      <c r="G142" s="294" t="str">
        <f t="shared" si="9"/>
        <v>项</v>
      </c>
    </row>
    <row r="143" s="287" customFormat="1" ht="18.75" spans="1:7">
      <c r="A143" s="311" t="s">
        <v>2755</v>
      </c>
      <c r="B143" s="312" t="s">
        <v>2756</v>
      </c>
      <c r="C143" s="313"/>
      <c r="D143" s="313"/>
      <c r="E143" s="185"/>
      <c r="F143" s="309" t="str">
        <f t="shared" si="8"/>
        <v>否</v>
      </c>
      <c r="G143" s="294" t="str">
        <f t="shared" si="9"/>
        <v>项</v>
      </c>
    </row>
    <row r="144" s="287" customFormat="1" ht="18.75" spans="1:7">
      <c r="A144" s="311" t="s">
        <v>2757</v>
      </c>
      <c r="B144" s="312" t="s">
        <v>2758</v>
      </c>
      <c r="C144" s="313"/>
      <c r="D144" s="313"/>
      <c r="E144" s="185"/>
      <c r="F144" s="309" t="str">
        <f t="shared" si="8"/>
        <v>否</v>
      </c>
      <c r="G144" s="294" t="str">
        <f t="shared" si="9"/>
        <v>项</v>
      </c>
    </row>
    <row r="145" s="287" customFormat="1" ht="18.75" spans="1:7">
      <c r="A145" s="311" t="s">
        <v>2759</v>
      </c>
      <c r="B145" s="312" t="s">
        <v>2760</v>
      </c>
      <c r="C145" s="313"/>
      <c r="D145" s="313"/>
      <c r="E145" s="185"/>
      <c r="F145" s="309" t="str">
        <f t="shared" si="8"/>
        <v>否</v>
      </c>
      <c r="G145" s="294" t="str">
        <f t="shared" si="9"/>
        <v>项</v>
      </c>
    </row>
    <row r="146" s="287" customFormat="1" ht="18.75" spans="1:7">
      <c r="A146" s="311" t="s">
        <v>2761</v>
      </c>
      <c r="B146" s="312" t="s">
        <v>2762</v>
      </c>
      <c r="C146" s="313"/>
      <c r="D146" s="313"/>
      <c r="E146" s="185"/>
      <c r="F146" s="309" t="str">
        <f t="shared" si="8"/>
        <v>否</v>
      </c>
      <c r="G146" s="294" t="str">
        <f t="shared" si="9"/>
        <v>项</v>
      </c>
    </row>
    <row r="147" s="287" customFormat="1" ht="18.75" spans="1:7">
      <c r="A147" s="311" t="s">
        <v>2763</v>
      </c>
      <c r="B147" s="312" t="s">
        <v>2764</v>
      </c>
      <c r="C147" s="313"/>
      <c r="D147" s="313"/>
      <c r="E147" s="185"/>
      <c r="F147" s="309" t="str">
        <f t="shared" si="8"/>
        <v>否</v>
      </c>
      <c r="G147" s="294" t="str">
        <f t="shared" si="9"/>
        <v>项</v>
      </c>
    </row>
    <row r="148" s="287" customFormat="1" ht="18.75" spans="1:7">
      <c r="A148" s="311" t="s">
        <v>2765</v>
      </c>
      <c r="B148" s="312" t="s">
        <v>2766</v>
      </c>
      <c r="C148" s="313"/>
      <c r="D148" s="313"/>
      <c r="E148" s="185"/>
      <c r="F148" s="309" t="str">
        <f t="shared" si="8"/>
        <v>否</v>
      </c>
      <c r="G148" s="294" t="str">
        <f t="shared" si="9"/>
        <v>项</v>
      </c>
    </row>
    <row r="149" s="287" customFormat="1" ht="18.75" spans="1:7">
      <c r="A149" s="311" t="s">
        <v>2767</v>
      </c>
      <c r="B149" s="312" t="s">
        <v>2768</v>
      </c>
      <c r="C149" s="313"/>
      <c r="D149" s="313"/>
      <c r="E149" s="185"/>
      <c r="F149" s="309" t="str">
        <f t="shared" si="8"/>
        <v>否</v>
      </c>
      <c r="G149" s="294" t="str">
        <f t="shared" si="9"/>
        <v>款</v>
      </c>
    </row>
    <row r="150" s="287" customFormat="1" ht="18.75" spans="1:7">
      <c r="A150" s="311" t="s">
        <v>2769</v>
      </c>
      <c r="B150" s="312" t="s">
        <v>2770</v>
      </c>
      <c r="C150" s="313"/>
      <c r="D150" s="313"/>
      <c r="E150" s="185"/>
      <c r="F150" s="309" t="str">
        <f t="shared" si="8"/>
        <v>否</v>
      </c>
      <c r="G150" s="294" t="str">
        <f t="shared" si="9"/>
        <v>项</v>
      </c>
    </row>
    <row r="151" s="287" customFormat="1" ht="18.75" spans="1:7">
      <c r="A151" s="311" t="s">
        <v>2771</v>
      </c>
      <c r="B151" s="312" t="s">
        <v>2772</v>
      </c>
      <c r="C151" s="313"/>
      <c r="D151" s="313"/>
      <c r="E151" s="185"/>
      <c r="F151" s="309" t="str">
        <f t="shared" si="8"/>
        <v>否</v>
      </c>
      <c r="G151" s="294" t="str">
        <f t="shared" si="9"/>
        <v>项</v>
      </c>
    </row>
    <row r="152" ht="18.75" spans="1:7">
      <c r="A152" s="311" t="s">
        <v>2773</v>
      </c>
      <c r="B152" s="312" t="s">
        <v>2774</v>
      </c>
      <c r="C152" s="313"/>
      <c r="D152" s="313"/>
      <c r="E152" s="185"/>
      <c r="F152" s="309" t="str">
        <f t="shared" si="8"/>
        <v>否</v>
      </c>
      <c r="G152" s="294" t="str">
        <f t="shared" si="9"/>
        <v>项</v>
      </c>
    </row>
    <row r="153" ht="18.75" spans="1:7">
      <c r="A153" s="311" t="s">
        <v>2775</v>
      </c>
      <c r="B153" s="312" t="s">
        <v>2776</v>
      </c>
      <c r="C153" s="313"/>
      <c r="D153" s="313"/>
      <c r="E153" s="185"/>
      <c r="F153" s="309" t="str">
        <f t="shared" si="8"/>
        <v>否</v>
      </c>
      <c r="G153" s="294" t="str">
        <f t="shared" si="9"/>
        <v>项</v>
      </c>
    </row>
    <row r="154" s="287" customFormat="1" ht="18.75" spans="1:7">
      <c r="A154" s="311" t="s">
        <v>2777</v>
      </c>
      <c r="B154" s="312" t="s">
        <v>2778</v>
      </c>
      <c r="C154" s="313"/>
      <c r="D154" s="313"/>
      <c r="E154" s="185"/>
      <c r="F154" s="309" t="str">
        <f t="shared" si="8"/>
        <v>否</v>
      </c>
      <c r="G154" s="294" t="str">
        <f t="shared" si="9"/>
        <v>项</v>
      </c>
    </row>
    <row r="155" ht="18.75" spans="1:7">
      <c r="A155" s="311" t="s">
        <v>2779</v>
      </c>
      <c r="B155" s="312" t="s">
        <v>2780</v>
      </c>
      <c r="C155" s="313"/>
      <c r="D155" s="313"/>
      <c r="E155" s="185"/>
      <c r="F155" s="309" t="str">
        <f t="shared" si="8"/>
        <v>否</v>
      </c>
      <c r="G155" s="294" t="str">
        <f t="shared" si="9"/>
        <v>项</v>
      </c>
    </row>
    <row r="156" ht="18.75" spans="1:7">
      <c r="A156" s="311" t="s">
        <v>2781</v>
      </c>
      <c r="B156" s="310" t="s">
        <v>2782</v>
      </c>
      <c r="C156" s="349">
        <f>SUBTOTAL(9,C157:C164)</f>
        <v>6</v>
      </c>
      <c r="D156" s="349">
        <f>SUBTOTAL(9,D157:D164)</f>
        <v>6</v>
      </c>
      <c r="E156" s="185">
        <f>(D156-C156)/C156</f>
        <v>0</v>
      </c>
      <c r="F156" s="309" t="str">
        <f t="shared" si="8"/>
        <v>是</v>
      </c>
      <c r="G156" s="294" t="str">
        <f t="shared" si="9"/>
        <v>款</v>
      </c>
    </row>
    <row r="157" s="287" customFormat="1" ht="18.75" spans="1:7">
      <c r="A157" s="311" t="s">
        <v>2783</v>
      </c>
      <c r="B157" s="312" t="s">
        <v>2784</v>
      </c>
      <c r="C157" s="313"/>
      <c r="D157" s="313"/>
      <c r="E157" s="185"/>
      <c r="F157" s="309" t="str">
        <f t="shared" si="8"/>
        <v>否</v>
      </c>
      <c r="G157" s="294" t="str">
        <f t="shared" si="9"/>
        <v>项</v>
      </c>
    </row>
    <row r="158" s="287" customFormat="1" ht="18.75" spans="1:7">
      <c r="A158" s="311" t="s">
        <v>2785</v>
      </c>
      <c r="B158" s="312" t="s">
        <v>2786</v>
      </c>
      <c r="C158" s="313"/>
      <c r="D158" s="313"/>
      <c r="E158" s="185"/>
      <c r="F158" s="309" t="str">
        <f t="shared" si="8"/>
        <v>否</v>
      </c>
      <c r="G158" s="294" t="str">
        <f t="shared" si="9"/>
        <v>项</v>
      </c>
    </row>
    <row r="159" s="287" customFormat="1" ht="18.75" spans="1:7">
      <c r="A159" s="311" t="s">
        <v>2787</v>
      </c>
      <c r="B159" s="312" t="s">
        <v>2788</v>
      </c>
      <c r="C159" s="313"/>
      <c r="D159" s="313"/>
      <c r="E159" s="185"/>
      <c r="F159" s="309" t="str">
        <f t="shared" si="8"/>
        <v>否</v>
      </c>
      <c r="G159" s="294" t="str">
        <f t="shared" si="9"/>
        <v>项</v>
      </c>
    </row>
    <row r="160" s="287" customFormat="1" ht="18.75" spans="1:7">
      <c r="A160" s="311" t="s">
        <v>2789</v>
      </c>
      <c r="B160" s="312" t="s">
        <v>2790</v>
      </c>
      <c r="C160" s="313"/>
      <c r="D160" s="313"/>
      <c r="E160" s="185"/>
      <c r="F160" s="309" t="str">
        <f t="shared" si="8"/>
        <v>否</v>
      </c>
      <c r="G160" s="294" t="str">
        <f t="shared" si="9"/>
        <v>项</v>
      </c>
    </row>
    <row r="161" s="287" customFormat="1" ht="18.75" spans="1:7">
      <c r="A161" s="311" t="s">
        <v>2791</v>
      </c>
      <c r="B161" s="312" t="s">
        <v>2792</v>
      </c>
      <c r="C161" s="313"/>
      <c r="D161" s="313"/>
      <c r="E161" s="185"/>
      <c r="F161" s="309" t="str">
        <f t="shared" si="8"/>
        <v>否</v>
      </c>
      <c r="G161" s="294" t="str">
        <f t="shared" si="9"/>
        <v>项</v>
      </c>
    </row>
    <row r="162" s="287" customFormat="1" ht="18.75" spans="1:7">
      <c r="A162" s="311" t="s">
        <v>2793</v>
      </c>
      <c r="B162" s="312" t="s">
        <v>2794</v>
      </c>
      <c r="C162" s="313">
        <v>6</v>
      </c>
      <c r="D162" s="313">
        <v>6</v>
      </c>
      <c r="E162" s="185">
        <f>(D162-C162)/C162</f>
        <v>0</v>
      </c>
      <c r="F162" s="309" t="str">
        <f t="shared" si="8"/>
        <v>是</v>
      </c>
      <c r="G162" s="294" t="str">
        <f t="shared" si="9"/>
        <v>项</v>
      </c>
    </row>
    <row r="163" s="287" customFormat="1" ht="18.75" spans="1:7">
      <c r="A163" s="311" t="s">
        <v>2795</v>
      </c>
      <c r="B163" s="312" t="s">
        <v>2796</v>
      </c>
      <c r="C163" s="313"/>
      <c r="D163" s="313"/>
      <c r="E163" s="185"/>
      <c r="F163" s="309" t="str">
        <f t="shared" si="8"/>
        <v>否</v>
      </c>
      <c r="G163" s="294" t="str">
        <f t="shared" si="9"/>
        <v>项</v>
      </c>
    </row>
    <row r="164" ht="18.75" spans="1:7">
      <c r="A164" s="311" t="s">
        <v>2797</v>
      </c>
      <c r="B164" s="312" t="s">
        <v>2798</v>
      </c>
      <c r="C164" s="313"/>
      <c r="D164" s="313"/>
      <c r="E164" s="185"/>
      <c r="F164" s="309" t="str">
        <f t="shared" si="8"/>
        <v>否</v>
      </c>
      <c r="G164" s="294" t="str">
        <f t="shared" si="9"/>
        <v>项</v>
      </c>
    </row>
    <row r="165" ht="37.5" spans="1:7">
      <c r="A165" s="311" t="s">
        <v>2799</v>
      </c>
      <c r="B165" s="312" t="s">
        <v>2800</v>
      </c>
      <c r="C165" s="313"/>
      <c r="D165" s="313"/>
      <c r="E165" s="185"/>
      <c r="F165" s="309" t="str">
        <f t="shared" si="8"/>
        <v>否</v>
      </c>
      <c r="G165" s="294" t="str">
        <f t="shared" si="9"/>
        <v>款</v>
      </c>
    </row>
    <row r="166" s="287" customFormat="1" ht="18.75" spans="1:7">
      <c r="A166" s="311" t="s">
        <v>2801</v>
      </c>
      <c r="B166" s="312" t="s">
        <v>2723</v>
      </c>
      <c r="C166" s="313"/>
      <c r="D166" s="313"/>
      <c r="E166" s="185"/>
      <c r="F166" s="309" t="str">
        <f t="shared" si="8"/>
        <v>否</v>
      </c>
      <c r="G166" s="294" t="str">
        <f t="shared" si="9"/>
        <v>项</v>
      </c>
    </row>
    <row r="167" s="287" customFormat="1" ht="37.5" spans="1:7">
      <c r="A167" s="311" t="s">
        <v>2802</v>
      </c>
      <c r="B167" s="312" t="s">
        <v>2803</v>
      </c>
      <c r="C167" s="313"/>
      <c r="D167" s="313"/>
      <c r="E167" s="185"/>
      <c r="F167" s="309" t="str">
        <f t="shared" si="8"/>
        <v>否</v>
      </c>
      <c r="G167" s="294" t="str">
        <f t="shared" si="9"/>
        <v>项</v>
      </c>
    </row>
    <row r="168" s="287" customFormat="1" ht="18.75" spans="1:7">
      <c r="A168" s="311" t="s">
        <v>2804</v>
      </c>
      <c r="B168" s="310" t="s">
        <v>2805</v>
      </c>
      <c r="C168" s="349"/>
      <c r="D168" s="349"/>
      <c r="E168" s="185"/>
      <c r="F168" s="309" t="str">
        <f t="shared" si="8"/>
        <v>否</v>
      </c>
      <c r="G168" s="294" t="str">
        <f t="shared" si="9"/>
        <v>款</v>
      </c>
    </row>
    <row r="169" s="287" customFormat="1" ht="18.75" spans="1:7">
      <c r="A169" s="311" t="s">
        <v>2806</v>
      </c>
      <c r="B169" s="312" t="s">
        <v>2723</v>
      </c>
      <c r="C169" s="313"/>
      <c r="D169" s="313"/>
      <c r="E169" s="185"/>
      <c r="F169" s="309" t="str">
        <f t="shared" si="8"/>
        <v>否</v>
      </c>
      <c r="G169" s="294" t="str">
        <f t="shared" si="9"/>
        <v>项</v>
      </c>
    </row>
    <row r="170" s="287" customFormat="1" ht="37.5" spans="1:7">
      <c r="A170" s="311" t="s">
        <v>2807</v>
      </c>
      <c r="B170" s="312" t="s">
        <v>2808</v>
      </c>
      <c r="C170" s="313"/>
      <c r="D170" s="313"/>
      <c r="E170" s="185"/>
      <c r="F170" s="309" t="str">
        <f t="shared" si="8"/>
        <v>否</v>
      </c>
      <c r="G170" s="294" t="str">
        <f t="shared" si="9"/>
        <v>项</v>
      </c>
    </row>
    <row r="171" s="287" customFormat="1" ht="18.75" spans="1:7">
      <c r="A171" s="311" t="s">
        <v>2809</v>
      </c>
      <c r="B171" s="312" t="s">
        <v>2810</v>
      </c>
      <c r="C171" s="313"/>
      <c r="D171" s="313"/>
      <c r="E171" s="185"/>
      <c r="F171" s="309" t="str">
        <f t="shared" si="8"/>
        <v>否</v>
      </c>
      <c r="G171" s="294" t="str">
        <f t="shared" si="9"/>
        <v>款</v>
      </c>
    </row>
    <row r="172" ht="18.75" spans="1:7">
      <c r="A172" s="311" t="s">
        <v>2811</v>
      </c>
      <c r="B172" s="312" t="s">
        <v>2812</v>
      </c>
      <c r="C172" s="313"/>
      <c r="D172" s="313"/>
      <c r="E172" s="185"/>
      <c r="F172" s="309" t="str">
        <f t="shared" si="8"/>
        <v>否</v>
      </c>
      <c r="G172" s="294" t="str">
        <f t="shared" si="9"/>
        <v>款</v>
      </c>
    </row>
    <row r="173" ht="18.75" spans="1:7">
      <c r="A173" s="311" t="s">
        <v>2813</v>
      </c>
      <c r="B173" s="312" t="s">
        <v>2742</v>
      </c>
      <c r="C173" s="313"/>
      <c r="D173" s="313"/>
      <c r="E173" s="185"/>
      <c r="F173" s="309" t="str">
        <f t="shared" si="8"/>
        <v>否</v>
      </c>
      <c r="G173" s="294" t="str">
        <f t="shared" si="9"/>
        <v>项</v>
      </c>
    </row>
    <row r="174" ht="18.75" spans="1:7">
      <c r="A174" s="311" t="s">
        <v>2814</v>
      </c>
      <c r="B174" s="312" t="s">
        <v>2746</v>
      </c>
      <c r="C174" s="313"/>
      <c r="D174" s="313"/>
      <c r="E174" s="185"/>
      <c r="F174" s="309" t="str">
        <f t="shared" si="8"/>
        <v>否</v>
      </c>
      <c r="G174" s="294" t="str">
        <f t="shared" si="9"/>
        <v>项</v>
      </c>
    </row>
    <row r="175" s="287" customFormat="1" ht="37.5" spans="1:7">
      <c r="A175" s="311" t="s">
        <v>2815</v>
      </c>
      <c r="B175" s="312" t="s">
        <v>2816</v>
      </c>
      <c r="C175" s="313"/>
      <c r="D175" s="313"/>
      <c r="E175" s="185"/>
      <c r="F175" s="309" t="str">
        <f t="shared" si="8"/>
        <v>否</v>
      </c>
      <c r="G175" s="294" t="str">
        <f t="shared" si="9"/>
        <v>项</v>
      </c>
    </row>
    <row r="176" ht="18.75" spans="1:7">
      <c r="A176" s="306" t="s">
        <v>95</v>
      </c>
      <c r="B176" s="307" t="s">
        <v>2817</v>
      </c>
      <c r="C176" s="347"/>
      <c r="D176" s="347"/>
      <c r="E176" s="185"/>
      <c r="F176" s="309" t="str">
        <f t="shared" si="8"/>
        <v>是</v>
      </c>
      <c r="G176" s="294" t="str">
        <f t="shared" si="9"/>
        <v>类</v>
      </c>
    </row>
    <row r="177" ht="18.75" spans="1:7">
      <c r="A177" s="311" t="s">
        <v>2818</v>
      </c>
      <c r="B177" s="310" t="s">
        <v>2819</v>
      </c>
      <c r="C177" s="349"/>
      <c r="D177" s="349"/>
      <c r="E177" s="185"/>
      <c r="F177" s="309" t="str">
        <f t="shared" si="8"/>
        <v>否</v>
      </c>
      <c r="G177" s="294" t="str">
        <f t="shared" si="9"/>
        <v>款</v>
      </c>
    </row>
    <row r="178" ht="18.75" spans="1:7">
      <c r="A178" s="311" t="s">
        <v>2820</v>
      </c>
      <c r="B178" s="312" t="s">
        <v>2821</v>
      </c>
      <c r="C178" s="313"/>
      <c r="D178" s="313"/>
      <c r="E178" s="185"/>
      <c r="F178" s="309" t="str">
        <f t="shared" si="8"/>
        <v>否</v>
      </c>
      <c r="G178" s="294" t="str">
        <f t="shared" si="9"/>
        <v>项</v>
      </c>
    </row>
    <row r="179" s="287" customFormat="1" ht="18.75" spans="1:7">
      <c r="A179" s="311" t="s">
        <v>2822</v>
      </c>
      <c r="B179" s="312" t="s">
        <v>2823</v>
      </c>
      <c r="C179" s="313"/>
      <c r="D179" s="313"/>
      <c r="E179" s="185"/>
      <c r="F179" s="309" t="str">
        <f t="shared" si="8"/>
        <v>否</v>
      </c>
      <c r="G179" s="294" t="str">
        <f t="shared" si="9"/>
        <v>项</v>
      </c>
    </row>
    <row r="180" s="287" customFormat="1" ht="18.75" spans="1:7">
      <c r="A180" s="306" t="s">
        <v>117</v>
      </c>
      <c r="B180" s="307" t="s">
        <v>2824</v>
      </c>
      <c r="C180" s="347">
        <f>C181+C185+C194+C206</f>
        <v>2551</v>
      </c>
      <c r="D180" s="347">
        <f>D181+D185+D194+D206</f>
        <v>6831</v>
      </c>
      <c r="E180" s="185">
        <f>(D180-C180)/C180</f>
        <v>1.678</v>
      </c>
      <c r="F180" s="309" t="str">
        <f t="shared" si="8"/>
        <v>是</v>
      </c>
      <c r="G180" s="294" t="str">
        <f t="shared" si="9"/>
        <v>类</v>
      </c>
    </row>
    <row r="181" ht="37.5" spans="1:7">
      <c r="A181" s="311" t="s">
        <v>2825</v>
      </c>
      <c r="B181" s="310" t="s">
        <v>2826</v>
      </c>
      <c r="C181" s="349"/>
      <c r="D181" s="349"/>
      <c r="E181" s="185"/>
      <c r="F181" s="309" t="str">
        <f t="shared" si="8"/>
        <v>否</v>
      </c>
      <c r="G181" s="294" t="str">
        <f t="shared" si="9"/>
        <v>款</v>
      </c>
    </row>
    <row r="182" ht="18.75" spans="1:7">
      <c r="A182" s="311" t="s">
        <v>2827</v>
      </c>
      <c r="B182" s="312" t="s">
        <v>2828</v>
      </c>
      <c r="C182" s="313"/>
      <c r="D182" s="313"/>
      <c r="E182" s="185"/>
      <c r="F182" s="309" t="str">
        <f t="shared" si="8"/>
        <v>否</v>
      </c>
      <c r="G182" s="294" t="str">
        <f t="shared" si="9"/>
        <v>项</v>
      </c>
    </row>
    <row r="183" s="287" customFormat="1" ht="37.5" spans="1:7">
      <c r="A183" s="311" t="s">
        <v>2829</v>
      </c>
      <c r="B183" s="312" t="s">
        <v>2830</v>
      </c>
      <c r="C183" s="313"/>
      <c r="D183" s="313"/>
      <c r="E183" s="185"/>
      <c r="F183" s="309" t="str">
        <f t="shared" si="8"/>
        <v>否</v>
      </c>
      <c r="G183" s="294" t="str">
        <f t="shared" si="9"/>
        <v>项</v>
      </c>
    </row>
    <row r="184" s="287" customFormat="1" ht="18.75" spans="1:7">
      <c r="A184" s="311" t="s">
        <v>2831</v>
      </c>
      <c r="B184" s="312" t="s">
        <v>2832</v>
      </c>
      <c r="C184" s="313"/>
      <c r="D184" s="313"/>
      <c r="E184" s="185"/>
      <c r="F184" s="309" t="str">
        <f t="shared" si="8"/>
        <v>否</v>
      </c>
      <c r="G184" s="294" t="str">
        <f t="shared" si="9"/>
        <v>项</v>
      </c>
    </row>
    <row r="185" ht="18.75" spans="1:7">
      <c r="A185" s="311" t="s">
        <v>2833</v>
      </c>
      <c r="B185" s="310" t="s">
        <v>2834</v>
      </c>
      <c r="C185" s="349"/>
      <c r="D185" s="349"/>
      <c r="E185" s="185"/>
      <c r="F185" s="309" t="str">
        <f t="shared" si="8"/>
        <v>否</v>
      </c>
      <c r="G185" s="294" t="str">
        <f t="shared" si="9"/>
        <v>款</v>
      </c>
    </row>
    <row r="186" s="287" customFormat="1" ht="18.75" spans="1:7">
      <c r="A186" s="311" t="s">
        <v>2835</v>
      </c>
      <c r="B186" s="312" t="s">
        <v>2836</v>
      </c>
      <c r="C186" s="313"/>
      <c r="D186" s="313"/>
      <c r="E186" s="185"/>
      <c r="F186" s="309" t="str">
        <f t="shared" si="8"/>
        <v>否</v>
      </c>
      <c r="G186" s="294" t="str">
        <f t="shared" si="9"/>
        <v>项</v>
      </c>
    </row>
    <row r="187" ht="18.75" spans="1:7">
      <c r="A187" s="311" t="s">
        <v>2837</v>
      </c>
      <c r="B187" s="312" t="s">
        <v>2838</v>
      </c>
      <c r="C187" s="313"/>
      <c r="D187" s="313"/>
      <c r="E187" s="185"/>
      <c r="F187" s="309" t="str">
        <f t="shared" si="8"/>
        <v>否</v>
      </c>
      <c r="G187" s="294" t="str">
        <f t="shared" si="9"/>
        <v>项</v>
      </c>
    </row>
    <row r="188" ht="18.75" spans="1:7">
      <c r="A188" s="311" t="s">
        <v>2839</v>
      </c>
      <c r="B188" s="312" t="s">
        <v>2840</v>
      </c>
      <c r="C188" s="313"/>
      <c r="D188" s="313"/>
      <c r="E188" s="185"/>
      <c r="F188" s="309" t="str">
        <f t="shared" si="8"/>
        <v>否</v>
      </c>
      <c r="G188" s="294" t="str">
        <f t="shared" si="9"/>
        <v>项</v>
      </c>
    </row>
    <row r="189" ht="18.75" spans="1:7">
      <c r="A189" s="311" t="s">
        <v>2841</v>
      </c>
      <c r="B189" s="312" t="s">
        <v>2842</v>
      </c>
      <c r="C189" s="313"/>
      <c r="D189" s="313"/>
      <c r="E189" s="185"/>
      <c r="F189" s="309" t="str">
        <f t="shared" si="8"/>
        <v>否</v>
      </c>
      <c r="G189" s="294" t="str">
        <f t="shared" si="9"/>
        <v>项</v>
      </c>
    </row>
    <row r="190" ht="18.75" spans="1:7">
      <c r="A190" s="311" t="s">
        <v>2843</v>
      </c>
      <c r="B190" s="312" t="s">
        <v>2844</v>
      </c>
      <c r="C190" s="313"/>
      <c r="D190" s="313"/>
      <c r="E190" s="185"/>
      <c r="F190" s="309" t="str">
        <f t="shared" si="8"/>
        <v>否</v>
      </c>
      <c r="G190" s="294" t="str">
        <f t="shared" si="9"/>
        <v>项</v>
      </c>
    </row>
    <row r="191" ht="18.75" spans="1:7">
      <c r="A191" s="311" t="s">
        <v>2845</v>
      </c>
      <c r="B191" s="312" t="s">
        <v>2846</v>
      </c>
      <c r="C191" s="313"/>
      <c r="D191" s="313"/>
      <c r="E191" s="185"/>
      <c r="F191" s="309" t="str">
        <f t="shared" si="8"/>
        <v>否</v>
      </c>
      <c r="G191" s="294" t="str">
        <f t="shared" si="9"/>
        <v>项</v>
      </c>
    </row>
    <row r="192" s="287" customFormat="1" ht="18.75" spans="1:7">
      <c r="A192" s="311" t="s">
        <v>2847</v>
      </c>
      <c r="B192" s="312" t="s">
        <v>2848</v>
      </c>
      <c r="C192" s="313"/>
      <c r="D192" s="313"/>
      <c r="E192" s="185"/>
      <c r="F192" s="309" t="str">
        <f t="shared" si="8"/>
        <v>否</v>
      </c>
      <c r="G192" s="294" t="str">
        <f t="shared" si="9"/>
        <v>项</v>
      </c>
    </row>
    <row r="193" ht="37.5" spans="1:7">
      <c r="A193" s="311" t="s">
        <v>2849</v>
      </c>
      <c r="B193" s="312" t="s">
        <v>2850</v>
      </c>
      <c r="C193" s="313"/>
      <c r="D193" s="313"/>
      <c r="E193" s="185"/>
      <c r="F193" s="309" t="str">
        <f t="shared" si="8"/>
        <v>否</v>
      </c>
      <c r="G193" s="294" t="str">
        <f t="shared" si="9"/>
        <v>项</v>
      </c>
    </row>
    <row r="194" ht="18.75" spans="1:7">
      <c r="A194" s="311" t="s">
        <v>2851</v>
      </c>
      <c r="B194" s="310" t="s">
        <v>2852</v>
      </c>
      <c r="C194" s="347">
        <f>SUBTOTAL(9,C195:C205)</f>
        <v>1392</v>
      </c>
      <c r="D194" s="347">
        <f>SUBTOTAL(9,D195:D205)</f>
        <v>2990</v>
      </c>
      <c r="E194" s="185">
        <f>(D194-C194)/C194</f>
        <v>1.148</v>
      </c>
      <c r="F194" s="309" t="str">
        <f t="shared" si="8"/>
        <v>是</v>
      </c>
      <c r="G194" s="294" t="str">
        <f t="shared" si="9"/>
        <v>款</v>
      </c>
    </row>
    <row r="195" ht="37.5" spans="1:7">
      <c r="A195" s="322">
        <v>2296001</v>
      </c>
      <c r="B195" s="312" t="s">
        <v>2853</v>
      </c>
      <c r="C195" s="313"/>
      <c r="D195" s="313"/>
      <c r="E195" s="185"/>
      <c r="F195" s="309" t="str">
        <f t="shared" si="8"/>
        <v>否</v>
      </c>
      <c r="G195" s="294" t="str">
        <f t="shared" si="9"/>
        <v>项</v>
      </c>
    </row>
    <row r="196" s="287" customFormat="1" ht="18.75" spans="1:7">
      <c r="A196" s="311" t="s">
        <v>2854</v>
      </c>
      <c r="B196" s="312" t="s">
        <v>2855</v>
      </c>
      <c r="C196" s="313">
        <v>158</v>
      </c>
      <c r="D196" s="313">
        <v>1163</v>
      </c>
      <c r="E196" s="185">
        <f>(D196-C196)/C196</f>
        <v>6.361</v>
      </c>
      <c r="F196" s="309" t="str">
        <f t="shared" si="8"/>
        <v>是</v>
      </c>
      <c r="G196" s="294" t="str">
        <f t="shared" si="9"/>
        <v>项</v>
      </c>
    </row>
    <row r="197" ht="18.75" spans="1:7">
      <c r="A197" s="311" t="s">
        <v>2856</v>
      </c>
      <c r="B197" s="312" t="s">
        <v>2857</v>
      </c>
      <c r="C197" s="313">
        <v>1076</v>
      </c>
      <c r="D197" s="313">
        <v>1494</v>
      </c>
      <c r="E197" s="185">
        <f>(D197-C197)/C197</f>
        <v>0.388</v>
      </c>
      <c r="F197" s="309" t="str">
        <f t="shared" si="8"/>
        <v>是</v>
      </c>
      <c r="G197" s="294" t="str">
        <f t="shared" si="9"/>
        <v>项</v>
      </c>
    </row>
    <row r="198" ht="18.75" spans="1:7">
      <c r="A198" s="311" t="s">
        <v>2858</v>
      </c>
      <c r="B198" s="312" t="s">
        <v>2859</v>
      </c>
      <c r="C198" s="313">
        <v>3</v>
      </c>
      <c r="D198" s="313">
        <v>10</v>
      </c>
      <c r="E198" s="185">
        <f>(D198-C198)/C198</f>
        <v>2.333</v>
      </c>
      <c r="F198" s="309" t="str">
        <f t="shared" ref="F198:F205" si="10">IF(LEN(A198)=3,"是",IF(B198&lt;&gt;"",IF(SUM(C198:D198)&lt;&gt;0,"是","否"),"是"))</f>
        <v>是</v>
      </c>
      <c r="G198" s="294" t="str">
        <f t="shared" ref="G198:G205" si="11">IF(LEN(A198)=3,"类",IF(LEN(A198)=5,"款","项"))</f>
        <v>项</v>
      </c>
    </row>
    <row r="199" ht="18.75" spans="1:7">
      <c r="A199" s="311" t="s">
        <v>2860</v>
      </c>
      <c r="B199" s="312" t="s">
        <v>2861</v>
      </c>
      <c r="C199" s="313"/>
      <c r="D199" s="313"/>
      <c r="E199" s="185"/>
      <c r="F199" s="309" t="str">
        <f t="shared" si="10"/>
        <v>否</v>
      </c>
      <c r="G199" s="294" t="str">
        <f t="shared" si="11"/>
        <v>项</v>
      </c>
    </row>
    <row r="200" ht="18.75" spans="1:7">
      <c r="A200" s="311" t="s">
        <v>2862</v>
      </c>
      <c r="B200" s="312" t="s">
        <v>2863</v>
      </c>
      <c r="C200" s="313">
        <v>75</v>
      </c>
      <c r="D200" s="313">
        <v>234</v>
      </c>
      <c r="E200" s="185">
        <f>(D200-C200)/C200</f>
        <v>2.12</v>
      </c>
      <c r="F200" s="309" t="str">
        <f t="shared" si="10"/>
        <v>是</v>
      </c>
      <c r="G200" s="294" t="str">
        <f t="shared" si="11"/>
        <v>项</v>
      </c>
    </row>
    <row r="201" s="287" customFormat="1" ht="18.75" spans="1:7">
      <c r="A201" s="311" t="s">
        <v>2864</v>
      </c>
      <c r="B201" s="312" t="s">
        <v>2865</v>
      </c>
      <c r="C201" s="313"/>
      <c r="D201" s="313"/>
      <c r="E201" s="185"/>
      <c r="F201" s="309" t="str">
        <f t="shared" si="10"/>
        <v>否</v>
      </c>
      <c r="G201" s="294" t="str">
        <f t="shared" si="11"/>
        <v>项</v>
      </c>
    </row>
    <row r="202" s="287" customFormat="1" ht="18.75" spans="1:7">
      <c r="A202" s="311" t="s">
        <v>2866</v>
      </c>
      <c r="B202" s="312" t="s">
        <v>2867</v>
      </c>
      <c r="C202" s="313"/>
      <c r="D202" s="313"/>
      <c r="E202" s="185"/>
      <c r="F202" s="309" t="str">
        <f t="shared" si="10"/>
        <v>否</v>
      </c>
      <c r="G202" s="294" t="str">
        <f t="shared" si="11"/>
        <v>项</v>
      </c>
    </row>
    <row r="203" s="287" customFormat="1" ht="18.75" spans="1:7">
      <c r="A203" s="311" t="s">
        <v>2868</v>
      </c>
      <c r="B203" s="312" t="s">
        <v>2869</v>
      </c>
      <c r="C203" s="313"/>
      <c r="D203" s="313"/>
      <c r="E203" s="185"/>
      <c r="F203" s="309" t="str">
        <f t="shared" si="10"/>
        <v>否</v>
      </c>
      <c r="G203" s="294" t="str">
        <f t="shared" si="11"/>
        <v>项</v>
      </c>
    </row>
    <row r="204" ht="18.75" spans="1:7">
      <c r="A204" s="311" t="s">
        <v>2870</v>
      </c>
      <c r="B204" s="312" t="s">
        <v>2871</v>
      </c>
      <c r="C204" s="313"/>
      <c r="D204" s="313"/>
      <c r="E204" s="185"/>
      <c r="F204" s="309" t="str">
        <f t="shared" si="10"/>
        <v>否</v>
      </c>
      <c r="G204" s="294" t="str">
        <f t="shared" si="11"/>
        <v>项</v>
      </c>
    </row>
    <row r="205" s="287" customFormat="1" ht="37.5" spans="1:7">
      <c r="A205" s="311" t="s">
        <v>2872</v>
      </c>
      <c r="B205" s="312" t="s">
        <v>2873</v>
      </c>
      <c r="C205" s="313">
        <v>80</v>
      </c>
      <c r="D205" s="313">
        <v>89</v>
      </c>
      <c r="E205" s="185">
        <f>(D205-C205)/C205</f>
        <v>0.113</v>
      </c>
      <c r="F205" s="309" t="str">
        <f t="shared" si="10"/>
        <v>是</v>
      </c>
      <c r="G205" s="294" t="str">
        <f t="shared" si="11"/>
        <v>项</v>
      </c>
    </row>
    <row r="206" s="287" customFormat="1" ht="18.75" spans="1:7">
      <c r="A206" s="311">
        <v>22998</v>
      </c>
      <c r="B206" s="368" t="s">
        <v>2874</v>
      </c>
      <c r="C206" s="313">
        <v>1159</v>
      </c>
      <c r="D206" s="313">
        <v>3841</v>
      </c>
      <c r="E206" s="185">
        <f>(D206-C206)/C206</f>
        <v>2.314</v>
      </c>
      <c r="F206" s="309"/>
      <c r="G206" s="294"/>
    </row>
    <row r="207" s="287" customFormat="1" ht="18.75" spans="1:7">
      <c r="A207" s="306" t="s">
        <v>113</v>
      </c>
      <c r="B207" s="307" t="s">
        <v>2875</v>
      </c>
      <c r="C207" s="347">
        <f>SUBTOTAL(9,C208:C223)</f>
        <v>30137</v>
      </c>
      <c r="D207" s="347">
        <f>SUBTOTAL(9,D208:D223)</f>
        <v>30198</v>
      </c>
      <c r="E207" s="185">
        <f>(D207-C207)/C207</f>
        <v>0.002</v>
      </c>
      <c r="F207" s="309" t="str">
        <f t="shared" ref="F207:F263" si="12">IF(LEN(A207)=3,"是",IF(B207&lt;&gt;"",IF(SUM(C207:D207)&lt;&gt;0,"是","否"),"是"))</f>
        <v>是</v>
      </c>
      <c r="G207" s="294" t="str">
        <f t="shared" ref="G207:G262" si="13">IF(LEN(A207)=3,"类",IF(LEN(A207)=5,"款","项"))</f>
        <v>类</v>
      </c>
    </row>
    <row r="208" s="287" customFormat="1" ht="37.5" spans="1:7">
      <c r="A208" s="311" t="s">
        <v>2876</v>
      </c>
      <c r="B208" s="312" t="s">
        <v>2877</v>
      </c>
      <c r="C208" s="313"/>
      <c r="D208" s="313"/>
      <c r="E208" s="185"/>
      <c r="F208" s="309" t="str">
        <f t="shared" si="12"/>
        <v>否</v>
      </c>
      <c r="G208" s="294" t="str">
        <f t="shared" si="13"/>
        <v>项</v>
      </c>
    </row>
    <row r="209" s="287" customFormat="1" ht="18.75" spans="1:7">
      <c r="A209" s="311" t="s">
        <v>2878</v>
      </c>
      <c r="B209" s="312" t="s">
        <v>2879</v>
      </c>
      <c r="C209" s="313"/>
      <c r="D209" s="313"/>
      <c r="E209" s="185"/>
      <c r="F209" s="309" t="str">
        <f t="shared" si="12"/>
        <v>否</v>
      </c>
      <c r="G209" s="294" t="str">
        <f t="shared" si="13"/>
        <v>项</v>
      </c>
    </row>
    <row r="210" s="287" customFormat="1" ht="37.5" spans="1:7">
      <c r="A210" s="311" t="s">
        <v>2880</v>
      </c>
      <c r="B210" s="312" t="s">
        <v>2881</v>
      </c>
      <c r="C210" s="313"/>
      <c r="D210" s="313"/>
      <c r="E210" s="185"/>
      <c r="F210" s="309" t="str">
        <f t="shared" si="12"/>
        <v>否</v>
      </c>
      <c r="G210" s="294" t="str">
        <f t="shared" si="13"/>
        <v>项</v>
      </c>
    </row>
    <row r="211" s="287" customFormat="1" ht="18.75" spans="1:7">
      <c r="A211" s="311" t="s">
        <v>2882</v>
      </c>
      <c r="B211" s="312" t="s">
        <v>2883</v>
      </c>
      <c r="C211" s="313"/>
      <c r="D211" s="313"/>
      <c r="E211" s="185"/>
      <c r="F211" s="309" t="str">
        <f t="shared" si="12"/>
        <v>否</v>
      </c>
      <c r="G211" s="294" t="str">
        <f t="shared" si="13"/>
        <v>项</v>
      </c>
    </row>
    <row r="212" s="287" customFormat="1" ht="18.75" spans="1:7">
      <c r="A212" s="311" t="s">
        <v>2884</v>
      </c>
      <c r="B212" s="312" t="s">
        <v>2885</v>
      </c>
      <c r="C212" s="313"/>
      <c r="D212" s="313"/>
      <c r="E212" s="185"/>
      <c r="F212" s="309" t="str">
        <f t="shared" si="12"/>
        <v>否</v>
      </c>
      <c r="G212" s="294" t="str">
        <f t="shared" si="13"/>
        <v>项</v>
      </c>
    </row>
    <row r="213" ht="18.75" spans="1:7">
      <c r="A213" s="311" t="s">
        <v>2886</v>
      </c>
      <c r="B213" s="312" t="s">
        <v>2887</v>
      </c>
      <c r="C213" s="313"/>
      <c r="D213" s="313"/>
      <c r="E213" s="185"/>
      <c r="F213" s="309" t="str">
        <f t="shared" si="12"/>
        <v>否</v>
      </c>
      <c r="G213" s="294" t="str">
        <f t="shared" si="13"/>
        <v>项</v>
      </c>
    </row>
    <row r="214" ht="18.75" spans="1:7">
      <c r="A214" s="311" t="s">
        <v>2888</v>
      </c>
      <c r="B214" s="312" t="s">
        <v>2889</v>
      </c>
      <c r="C214" s="313"/>
      <c r="D214" s="313"/>
      <c r="E214" s="185"/>
      <c r="F214" s="309" t="str">
        <f t="shared" si="12"/>
        <v>否</v>
      </c>
      <c r="G214" s="294" t="str">
        <f t="shared" si="13"/>
        <v>项</v>
      </c>
    </row>
    <row r="215" ht="18.75" spans="1:7">
      <c r="A215" s="311" t="s">
        <v>2890</v>
      </c>
      <c r="B215" s="312" t="s">
        <v>2891</v>
      </c>
      <c r="C215" s="313"/>
      <c r="D215" s="313"/>
      <c r="E215" s="185"/>
      <c r="F215" s="309" t="str">
        <f t="shared" si="12"/>
        <v>否</v>
      </c>
      <c r="G215" s="294" t="str">
        <f t="shared" si="13"/>
        <v>项</v>
      </c>
    </row>
    <row r="216" ht="37.5" spans="1:7">
      <c r="A216" s="311" t="s">
        <v>2892</v>
      </c>
      <c r="B216" s="312" t="s">
        <v>2893</v>
      </c>
      <c r="C216" s="313"/>
      <c r="D216" s="313"/>
      <c r="E216" s="185"/>
      <c r="F216" s="309" t="str">
        <f t="shared" si="12"/>
        <v>否</v>
      </c>
      <c r="G216" s="294" t="str">
        <f t="shared" si="13"/>
        <v>项</v>
      </c>
    </row>
    <row r="217" ht="18.75" spans="1:7">
      <c r="A217" s="311" t="s">
        <v>2894</v>
      </c>
      <c r="B217" s="312" t="s">
        <v>2895</v>
      </c>
      <c r="C217" s="313"/>
      <c r="D217" s="313"/>
      <c r="E217" s="185"/>
      <c r="F217" s="309" t="str">
        <f t="shared" si="12"/>
        <v>否</v>
      </c>
      <c r="G217" s="294" t="str">
        <f t="shared" si="13"/>
        <v>项</v>
      </c>
    </row>
    <row r="218" ht="18.75" spans="1:7">
      <c r="A218" s="311" t="s">
        <v>2896</v>
      </c>
      <c r="B218" s="312" t="s">
        <v>2897</v>
      </c>
      <c r="C218" s="313"/>
      <c r="D218" s="313"/>
      <c r="E218" s="185"/>
      <c r="F218" s="309" t="str">
        <f t="shared" si="12"/>
        <v>否</v>
      </c>
      <c r="G218" s="294" t="str">
        <f t="shared" si="13"/>
        <v>项</v>
      </c>
    </row>
    <row r="219" ht="18.75" spans="1:7">
      <c r="A219" s="311" t="s">
        <v>2898</v>
      </c>
      <c r="B219" s="312" t="s">
        <v>2899</v>
      </c>
      <c r="C219" s="313"/>
      <c r="D219" s="313"/>
      <c r="E219" s="185"/>
      <c r="F219" s="309" t="str">
        <f t="shared" si="12"/>
        <v>否</v>
      </c>
      <c r="G219" s="294" t="str">
        <f t="shared" si="13"/>
        <v>项</v>
      </c>
    </row>
    <row r="220" s="287" customFormat="1" ht="18.75" spans="1:7">
      <c r="A220" s="311" t="s">
        <v>2900</v>
      </c>
      <c r="B220" s="312" t="s">
        <v>2901</v>
      </c>
      <c r="C220" s="313"/>
      <c r="D220" s="313"/>
      <c r="E220" s="185"/>
      <c r="F220" s="309" t="str">
        <f t="shared" si="12"/>
        <v>否</v>
      </c>
      <c r="G220" s="294" t="str">
        <f t="shared" si="13"/>
        <v>项</v>
      </c>
    </row>
    <row r="221" s="287" customFormat="1" ht="18.75" spans="1:7">
      <c r="A221" s="311" t="s">
        <v>2902</v>
      </c>
      <c r="B221" s="312" t="s">
        <v>2903</v>
      </c>
      <c r="C221" s="313">
        <v>24719</v>
      </c>
      <c r="D221" s="313">
        <v>23013</v>
      </c>
      <c r="E221" s="185">
        <f>(D221-C221)/C221</f>
        <v>-0.069</v>
      </c>
      <c r="F221" s="309" t="str">
        <f t="shared" si="12"/>
        <v>是</v>
      </c>
      <c r="G221" s="294" t="str">
        <f t="shared" si="13"/>
        <v>项</v>
      </c>
    </row>
    <row r="222" s="287" customFormat="1" ht="37.5" spans="1:7">
      <c r="A222" s="311" t="s">
        <v>2904</v>
      </c>
      <c r="B222" s="312" t="s">
        <v>2905</v>
      </c>
      <c r="C222" s="313">
        <v>5418</v>
      </c>
      <c r="D222" s="313">
        <v>5865</v>
      </c>
      <c r="E222" s="185">
        <f>(D222-C222)/C222</f>
        <v>0.083</v>
      </c>
      <c r="F222" s="309" t="str">
        <f t="shared" si="12"/>
        <v>是</v>
      </c>
      <c r="G222" s="294" t="str">
        <f t="shared" si="13"/>
        <v>项</v>
      </c>
    </row>
    <row r="223" ht="18.75" spans="1:7">
      <c r="A223" s="311" t="s">
        <v>2906</v>
      </c>
      <c r="B223" s="312" t="s">
        <v>2907</v>
      </c>
      <c r="C223" s="313"/>
      <c r="D223" s="313">
        <v>1320</v>
      </c>
      <c r="E223" s="185"/>
      <c r="F223" s="309" t="str">
        <f t="shared" si="12"/>
        <v>是</v>
      </c>
      <c r="G223" s="294" t="str">
        <f t="shared" si="13"/>
        <v>项</v>
      </c>
    </row>
    <row r="224" s="287" customFormat="1" ht="18.75" spans="1:7">
      <c r="A224" s="306" t="s">
        <v>115</v>
      </c>
      <c r="B224" s="307" t="s">
        <v>2908</v>
      </c>
      <c r="C224" s="347">
        <f>C225</f>
        <v>138</v>
      </c>
      <c r="D224" s="347">
        <f>D225</f>
        <v>400</v>
      </c>
      <c r="E224" s="185">
        <f>(D224-C224)/C224</f>
        <v>1.899</v>
      </c>
      <c r="F224" s="309" t="str">
        <f t="shared" si="12"/>
        <v>是</v>
      </c>
      <c r="G224" s="294" t="str">
        <f t="shared" si="13"/>
        <v>类</v>
      </c>
    </row>
    <row r="225" s="287" customFormat="1" ht="18.75" spans="1:7">
      <c r="A225" s="322">
        <v>23304</v>
      </c>
      <c r="B225" s="310" t="s">
        <v>2909</v>
      </c>
      <c r="C225" s="349">
        <f>SUBTOTAL(9,C226:C241)</f>
        <v>138</v>
      </c>
      <c r="D225" s="349">
        <f>SUBTOTAL(9,D226:D241)</f>
        <v>400</v>
      </c>
      <c r="E225" s="185">
        <f>(D225-C225)/C225</f>
        <v>1.899</v>
      </c>
      <c r="F225" s="309" t="str">
        <f t="shared" si="12"/>
        <v>是</v>
      </c>
      <c r="G225" s="294" t="str">
        <f t="shared" si="13"/>
        <v>款</v>
      </c>
    </row>
    <row r="226" ht="37.5" spans="1:7">
      <c r="A226" s="311" t="s">
        <v>2910</v>
      </c>
      <c r="B226" s="312" t="s">
        <v>2911</v>
      </c>
      <c r="C226" s="313"/>
      <c r="D226" s="313"/>
      <c r="E226" s="185"/>
      <c r="F226" s="309" t="str">
        <f t="shared" si="12"/>
        <v>否</v>
      </c>
      <c r="G226" s="294" t="str">
        <f t="shared" si="13"/>
        <v>项</v>
      </c>
    </row>
    <row r="227" s="287" customFormat="1" ht="18.75" spans="1:7">
      <c r="A227" s="311" t="s">
        <v>2912</v>
      </c>
      <c r="B227" s="312" t="s">
        <v>2913</v>
      </c>
      <c r="C227" s="313"/>
      <c r="D227" s="313"/>
      <c r="E227" s="185"/>
      <c r="F227" s="309" t="str">
        <f t="shared" si="12"/>
        <v>否</v>
      </c>
      <c r="G227" s="294" t="str">
        <f t="shared" si="13"/>
        <v>项</v>
      </c>
    </row>
    <row r="228" ht="37.5" spans="1:7">
      <c r="A228" s="311" t="s">
        <v>2914</v>
      </c>
      <c r="B228" s="312" t="s">
        <v>2915</v>
      </c>
      <c r="C228" s="313"/>
      <c r="D228" s="313"/>
      <c r="E228" s="185"/>
      <c r="F228" s="309" t="str">
        <f t="shared" si="12"/>
        <v>否</v>
      </c>
      <c r="G228" s="294" t="str">
        <f t="shared" si="13"/>
        <v>项</v>
      </c>
    </row>
    <row r="229" s="287" customFormat="1" ht="37.5" spans="1:7">
      <c r="A229" s="311" t="s">
        <v>2916</v>
      </c>
      <c r="B229" s="312" t="s">
        <v>2917</v>
      </c>
      <c r="C229" s="313"/>
      <c r="D229" s="313"/>
      <c r="E229" s="185"/>
      <c r="F229" s="309" t="str">
        <f t="shared" si="12"/>
        <v>否</v>
      </c>
      <c r="G229" s="294" t="str">
        <f t="shared" si="13"/>
        <v>项</v>
      </c>
    </row>
    <row r="230" s="287" customFormat="1" ht="18.75" spans="1:7">
      <c r="A230" s="311" t="s">
        <v>2918</v>
      </c>
      <c r="B230" s="312" t="s">
        <v>2919</v>
      </c>
      <c r="C230" s="313"/>
      <c r="D230" s="313"/>
      <c r="E230" s="185"/>
      <c r="F230" s="309" t="str">
        <f t="shared" si="12"/>
        <v>否</v>
      </c>
      <c r="G230" s="294" t="str">
        <f t="shared" si="13"/>
        <v>项</v>
      </c>
    </row>
    <row r="231" ht="18.75" spans="1:7">
      <c r="A231" s="311" t="s">
        <v>2920</v>
      </c>
      <c r="B231" s="312" t="s">
        <v>2921</v>
      </c>
      <c r="C231" s="313"/>
      <c r="D231" s="313"/>
      <c r="E231" s="185"/>
      <c r="F231" s="309" t="str">
        <f t="shared" si="12"/>
        <v>否</v>
      </c>
      <c r="G231" s="294" t="str">
        <f t="shared" si="13"/>
        <v>项</v>
      </c>
    </row>
    <row r="232" ht="18.75" spans="1:7">
      <c r="A232" s="311" t="s">
        <v>2922</v>
      </c>
      <c r="B232" s="312" t="s">
        <v>2923</v>
      </c>
      <c r="C232" s="313"/>
      <c r="D232" s="313"/>
      <c r="E232" s="185"/>
      <c r="F232" s="309" t="str">
        <f t="shared" si="12"/>
        <v>否</v>
      </c>
      <c r="G232" s="294" t="str">
        <f t="shared" si="13"/>
        <v>项</v>
      </c>
    </row>
    <row r="233" ht="37.5" spans="1:7">
      <c r="A233" s="311" t="s">
        <v>2924</v>
      </c>
      <c r="B233" s="312" t="s">
        <v>2925</v>
      </c>
      <c r="C233" s="313"/>
      <c r="D233" s="313"/>
      <c r="E233" s="185"/>
      <c r="F233" s="309" t="str">
        <f t="shared" si="12"/>
        <v>否</v>
      </c>
      <c r="G233" s="294" t="str">
        <f t="shared" si="13"/>
        <v>项</v>
      </c>
    </row>
    <row r="234" ht="37.5" spans="1:7">
      <c r="A234" s="311" t="s">
        <v>2926</v>
      </c>
      <c r="B234" s="312" t="s">
        <v>2927</v>
      </c>
      <c r="C234" s="313"/>
      <c r="D234" s="313"/>
      <c r="E234" s="185"/>
      <c r="F234" s="309" t="str">
        <f t="shared" si="12"/>
        <v>否</v>
      </c>
      <c r="G234" s="294" t="str">
        <f t="shared" si="13"/>
        <v>项</v>
      </c>
    </row>
    <row r="235" ht="18.75" spans="1:7">
      <c r="A235" s="311" t="s">
        <v>2928</v>
      </c>
      <c r="B235" s="312" t="s">
        <v>2929</v>
      </c>
      <c r="C235" s="313"/>
      <c r="D235" s="313"/>
      <c r="E235" s="185"/>
      <c r="F235" s="309" t="str">
        <f t="shared" si="12"/>
        <v>否</v>
      </c>
      <c r="G235" s="294" t="str">
        <f t="shared" si="13"/>
        <v>项</v>
      </c>
    </row>
    <row r="236" ht="18.75" spans="1:7">
      <c r="A236" s="311" t="s">
        <v>2930</v>
      </c>
      <c r="B236" s="312" t="s">
        <v>2931</v>
      </c>
      <c r="C236" s="313"/>
      <c r="D236" s="313"/>
      <c r="E236" s="185"/>
      <c r="F236" s="309" t="str">
        <f t="shared" si="12"/>
        <v>否</v>
      </c>
      <c r="G236" s="294" t="str">
        <f t="shared" si="13"/>
        <v>项</v>
      </c>
    </row>
    <row r="237" ht="18.75" spans="1:7">
      <c r="A237" s="311" t="s">
        <v>2932</v>
      </c>
      <c r="B237" s="312" t="s">
        <v>2933</v>
      </c>
      <c r="C237" s="313"/>
      <c r="D237" s="313"/>
      <c r="E237" s="185"/>
      <c r="F237" s="309" t="str">
        <f t="shared" si="12"/>
        <v>否</v>
      </c>
      <c r="G237" s="294" t="str">
        <f t="shared" si="13"/>
        <v>项</v>
      </c>
    </row>
    <row r="238" ht="18.75" spans="1:7">
      <c r="A238" s="311" t="s">
        <v>2934</v>
      </c>
      <c r="B238" s="312" t="s">
        <v>2935</v>
      </c>
      <c r="C238" s="313"/>
      <c r="D238" s="313"/>
      <c r="E238" s="185"/>
      <c r="F238" s="309" t="str">
        <f t="shared" si="12"/>
        <v>否</v>
      </c>
      <c r="G238" s="294" t="str">
        <f t="shared" si="13"/>
        <v>项</v>
      </c>
    </row>
    <row r="239" s="287" customFormat="1" ht="18.75" spans="1:7">
      <c r="A239" s="311" t="s">
        <v>2936</v>
      </c>
      <c r="B239" s="312" t="s">
        <v>2937</v>
      </c>
      <c r="C239" s="313">
        <v>114</v>
      </c>
      <c r="D239" s="313">
        <v>100</v>
      </c>
      <c r="E239" s="185">
        <f>(D239-C239)/C239</f>
        <v>-0.123</v>
      </c>
      <c r="F239" s="309" t="str">
        <f t="shared" si="12"/>
        <v>是</v>
      </c>
      <c r="G239" s="294" t="str">
        <f t="shared" si="13"/>
        <v>项</v>
      </c>
    </row>
    <row r="240" ht="37.5" spans="1:7">
      <c r="A240" s="311" t="s">
        <v>2938</v>
      </c>
      <c r="B240" s="312" t="s">
        <v>2939</v>
      </c>
      <c r="C240" s="313"/>
      <c r="D240" s="313"/>
      <c r="E240" s="185"/>
      <c r="F240" s="309" t="str">
        <f t="shared" si="12"/>
        <v>否</v>
      </c>
      <c r="G240" s="294" t="str">
        <f t="shared" si="13"/>
        <v>项</v>
      </c>
    </row>
    <row r="241" ht="18.75" spans="1:7">
      <c r="A241" s="311" t="s">
        <v>2940</v>
      </c>
      <c r="B241" s="312" t="s">
        <v>2941</v>
      </c>
      <c r="C241" s="313">
        <v>24</v>
      </c>
      <c r="D241" s="313">
        <v>300</v>
      </c>
      <c r="E241" s="185">
        <f>(D241-C241)/C241</f>
        <v>11.5</v>
      </c>
      <c r="F241" s="309" t="str">
        <f t="shared" si="12"/>
        <v>是</v>
      </c>
      <c r="G241" s="294" t="str">
        <f t="shared" si="13"/>
        <v>项</v>
      </c>
    </row>
    <row r="242" ht="18.75" spans="1:7">
      <c r="A242" s="321" t="s">
        <v>2942</v>
      </c>
      <c r="B242" s="307" t="s">
        <v>2943</v>
      </c>
      <c r="C242" s="347"/>
      <c r="D242" s="347"/>
      <c r="E242" s="185"/>
      <c r="F242" s="309" t="str">
        <f t="shared" si="12"/>
        <v>是</v>
      </c>
      <c r="G242" s="294" t="str">
        <f t="shared" si="13"/>
        <v>类</v>
      </c>
    </row>
    <row r="243" ht="18.75" spans="1:7">
      <c r="A243" s="322" t="s">
        <v>2944</v>
      </c>
      <c r="B243" s="310" t="s">
        <v>2945</v>
      </c>
      <c r="C243" s="349"/>
      <c r="D243" s="349"/>
      <c r="E243" s="185"/>
      <c r="F243" s="309" t="str">
        <f t="shared" si="12"/>
        <v>否</v>
      </c>
      <c r="G243" s="294" t="str">
        <f t="shared" si="13"/>
        <v>款</v>
      </c>
    </row>
    <row r="244" ht="18.75" spans="1:7">
      <c r="A244" s="322" t="s">
        <v>2946</v>
      </c>
      <c r="B244" s="312" t="s">
        <v>2947</v>
      </c>
      <c r="C244" s="313"/>
      <c r="D244" s="313"/>
      <c r="E244" s="185"/>
      <c r="F244" s="309" t="str">
        <f t="shared" si="12"/>
        <v>否</v>
      </c>
      <c r="G244" s="294" t="str">
        <f t="shared" si="13"/>
        <v>项</v>
      </c>
    </row>
    <row r="245" ht="18.75" spans="1:7">
      <c r="A245" s="322" t="s">
        <v>2948</v>
      </c>
      <c r="B245" s="312" t="s">
        <v>2949</v>
      </c>
      <c r="C245" s="313"/>
      <c r="D245" s="313"/>
      <c r="E245" s="185"/>
      <c r="F245" s="309" t="str">
        <f t="shared" si="12"/>
        <v>否</v>
      </c>
      <c r="G245" s="294" t="str">
        <f t="shared" si="13"/>
        <v>项</v>
      </c>
    </row>
    <row r="246" ht="18.75" spans="1:7">
      <c r="A246" s="322" t="s">
        <v>2950</v>
      </c>
      <c r="B246" s="312" t="s">
        <v>2951</v>
      </c>
      <c r="C246" s="313"/>
      <c r="D246" s="313"/>
      <c r="E246" s="185"/>
      <c r="F246" s="309" t="str">
        <f t="shared" si="12"/>
        <v>否</v>
      </c>
      <c r="G246" s="294" t="str">
        <f t="shared" si="13"/>
        <v>项</v>
      </c>
    </row>
    <row r="247" ht="18.75" spans="1:7">
      <c r="A247" s="322" t="s">
        <v>2952</v>
      </c>
      <c r="B247" s="312" t="s">
        <v>2953</v>
      </c>
      <c r="C247" s="313"/>
      <c r="D247" s="313"/>
      <c r="E247" s="185"/>
      <c r="F247" s="309" t="str">
        <f t="shared" si="12"/>
        <v>否</v>
      </c>
      <c r="G247" s="294" t="str">
        <f t="shared" si="13"/>
        <v>项</v>
      </c>
    </row>
    <row r="248" ht="18.75" spans="1:7">
      <c r="A248" s="322" t="s">
        <v>2954</v>
      </c>
      <c r="B248" s="312" t="s">
        <v>2955</v>
      </c>
      <c r="C248" s="313"/>
      <c r="D248" s="313"/>
      <c r="E248" s="185"/>
      <c r="F248" s="309" t="str">
        <f t="shared" si="12"/>
        <v>否</v>
      </c>
      <c r="G248" s="294" t="str">
        <f t="shared" si="13"/>
        <v>项</v>
      </c>
    </row>
    <row r="249" ht="18.75" spans="1:7">
      <c r="A249" s="322" t="s">
        <v>2956</v>
      </c>
      <c r="B249" s="312" t="s">
        <v>2957</v>
      </c>
      <c r="C249" s="313"/>
      <c r="D249" s="313"/>
      <c r="E249" s="185"/>
      <c r="F249" s="309" t="str">
        <f t="shared" si="12"/>
        <v>否</v>
      </c>
      <c r="G249" s="294" t="str">
        <f t="shared" si="13"/>
        <v>项</v>
      </c>
    </row>
    <row r="250" ht="18.75" spans="1:7">
      <c r="A250" s="322" t="s">
        <v>2958</v>
      </c>
      <c r="B250" s="312" t="s">
        <v>2959</v>
      </c>
      <c r="C250" s="313"/>
      <c r="D250" s="313"/>
      <c r="E250" s="185"/>
      <c r="F250" s="309" t="str">
        <f t="shared" si="12"/>
        <v>否</v>
      </c>
      <c r="G250" s="294" t="str">
        <f t="shared" si="13"/>
        <v>项</v>
      </c>
    </row>
    <row r="251" ht="18.75" spans="1:7">
      <c r="A251" s="322" t="s">
        <v>2960</v>
      </c>
      <c r="B251" s="312" t="s">
        <v>2961</v>
      </c>
      <c r="C251" s="313"/>
      <c r="D251" s="313"/>
      <c r="E251" s="185"/>
      <c r="F251" s="309" t="str">
        <f t="shared" si="12"/>
        <v>否</v>
      </c>
      <c r="G251" s="294" t="str">
        <f t="shared" si="13"/>
        <v>项</v>
      </c>
    </row>
    <row r="252" ht="18.75" spans="1:7">
      <c r="A252" s="322" t="s">
        <v>2962</v>
      </c>
      <c r="B252" s="312" t="s">
        <v>2963</v>
      </c>
      <c r="C252" s="313"/>
      <c r="D252" s="313"/>
      <c r="E252" s="185"/>
      <c r="F252" s="309" t="str">
        <f t="shared" si="12"/>
        <v>否</v>
      </c>
      <c r="G252" s="294" t="str">
        <f t="shared" si="13"/>
        <v>项</v>
      </c>
    </row>
    <row r="253" ht="18.75" spans="1:7">
      <c r="A253" s="322" t="s">
        <v>2964</v>
      </c>
      <c r="B253" s="312" t="s">
        <v>2965</v>
      </c>
      <c r="C253" s="313"/>
      <c r="D253" s="313"/>
      <c r="E253" s="185"/>
      <c r="F253" s="309" t="str">
        <f t="shared" si="12"/>
        <v>否</v>
      </c>
      <c r="G253" s="294" t="str">
        <f t="shared" si="13"/>
        <v>项</v>
      </c>
    </row>
    <row r="254" ht="18.75" spans="1:7">
      <c r="A254" s="322" t="s">
        <v>2966</v>
      </c>
      <c r="B254" s="312" t="s">
        <v>2967</v>
      </c>
      <c r="C254" s="313"/>
      <c r="D254" s="313"/>
      <c r="E254" s="185"/>
      <c r="F254" s="309" t="str">
        <f t="shared" si="12"/>
        <v>否</v>
      </c>
      <c r="G254" s="294" t="str">
        <f t="shared" si="13"/>
        <v>项</v>
      </c>
    </row>
    <row r="255" ht="18.75" spans="1:7">
      <c r="A255" s="322" t="s">
        <v>2968</v>
      </c>
      <c r="B255" s="312" t="s">
        <v>2969</v>
      </c>
      <c r="C255" s="313"/>
      <c r="D255" s="313"/>
      <c r="E255" s="185"/>
      <c r="F255" s="309" t="str">
        <f t="shared" si="12"/>
        <v>否</v>
      </c>
      <c r="G255" s="294" t="str">
        <f t="shared" si="13"/>
        <v>项</v>
      </c>
    </row>
    <row r="256" ht="18.75" spans="1:7">
      <c r="A256" s="322" t="s">
        <v>2970</v>
      </c>
      <c r="B256" s="310" t="s">
        <v>2971</v>
      </c>
      <c r="C256" s="349"/>
      <c r="D256" s="349"/>
      <c r="E256" s="185"/>
      <c r="F256" s="309" t="str">
        <f t="shared" si="12"/>
        <v>否</v>
      </c>
      <c r="G256" s="294" t="str">
        <f t="shared" si="13"/>
        <v>款</v>
      </c>
    </row>
    <row r="257" ht="18.75" spans="1:7">
      <c r="A257" s="322" t="s">
        <v>2972</v>
      </c>
      <c r="B257" s="312" t="s">
        <v>2973</v>
      </c>
      <c r="C257" s="313"/>
      <c r="D257" s="313"/>
      <c r="E257" s="185"/>
      <c r="F257" s="309" t="str">
        <f t="shared" si="12"/>
        <v>否</v>
      </c>
      <c r="G257" s="294" t="str">
        <f t="shared" si="13"/>
        <v>项</v>
      </c>
    </row>
    <row r="258" ht="18.75" spans="1:7">
      <c r="A258" s="322" t="s">
        <v>2974</v>
      </c>
      <c r="B258" s="312" t="s">
        <v>2975</v>
      </c>
      <c r="C258" s="313"/>
      <c r="D258" s="313"/>
      <c r="E258" s="185"/>
      <c r="F258" s="309" t="str">
        <f t="shared" si="12"/>
        <v>否</v>
      </c>
      <c r="G258" s="294" t="str">
        <f t="shared" si="13"/>
        <v>项</v>
      </c>
    </row>
    <row r="259" ht="18.75" spans="1:7">
      <c r="A259" s="322" t="s">
        <v>2976</v>
      </c>
      <c r="B259" s="312" t="s">
        <v>2977</v>
      </c>
      <c r="C259" s="313"/>
      <c r="D259" s="313"/>
      <c r="E259" s="185"/>
      <c r="F259" s="309" t="str">
        <f t="shared" si="12"/>
        <v>否</v>
      </c>
      <c r="G259" s="294" t="str">
        <f t="shared" si="13"/>
        <v>项</v>
      </c>
    </row>
    <row r="260" ht="18.75" spans="1:7">
      <c r="A260" s="322" t="s">
        <v>2978</v>
      </c>
      <c r="B260" s="312" t="s">
        <v>2979</v>
      </c>
      <c r="C260" s="313"/>
      <c r="D260" s="313"/>
      <c r="E260" s="185"/>
      <c r="F260" s="309" t="str">
        <f t="shared" si="12"/>
        <v>否</v>
      </c>
      <c r="G260" s="294" t="str">
        <f t="shared" si="13"/>
        <v>项</v>
      </c>
    </row>
    <row r="261" ht="18.75" spans="1:7">
      <c r="A261" s="322" t="s">
        <v>2980</v>
      </c>
      <c r="B261" s="312" t="s">
        <v>2981</v>
      </c>
      <c r="C261" s="313"/>
      <c r="D261" s="313"/>
      <c r="E261" s="185"/>
      <c r="F261" s="309" t="str">
        <f t="shared" si="12"/>
        <v>否</v>
      </c>
      <c r="G261" s="294" t="str">
        <f t="shared" si="13"/>
        <v>项</v>
      </c>
    </row>
    <row r="262" ht="18.75" spans="1:7">
      <c r="A262" s="322" t="s">
        <v>2982</v>
      </c>
      <c r="B262" s="312" t="s">
        <v>2983</v>
      </c>
      <c r="C262" s="313"/>
      <c r="D262" s="313"/>
      <c r="E262" s="185"/>
      <c r="F262" s="309" t="str">
        <f t="shared" si="12"/>
        <v>否</v>
      </c>
      <c r="G262" s="294" t="str">
        <f t="shared" si="13"/>
        <v>项</v>
      </c>
    </row>
    <row r="263" ht="18.75" spans="1:6">
      <c r="A263" s="306"/>
      <c r="B263" s="307"/>
      <c r="C263" s="308"/>
      <c r="D263" s="308"/>
      <c r="E263" s="185"/>
      <c r="F263" s="309" t="str">
        <f t="shared" si="12"/>
        <v>是</v>
      </c>
    </row>
    <row r="264" ht="18.75" spans="1:6">
      <c r="A264" s="323"/>
      <c r="B264" s="324" t="s">
        <v>2984</v>
      </c>
      <c r="C264" s="318">
        <f>C4+C20+C32+C43+C99+C124+C176+C180+C207+C224+C242</f>
        <v>180784</v>
      </c>
      <c r="D264" s="318">
        <f>D4+D20+D32+D43+D99+D124+D176+D180+D207+D224+D242</f>
        <v>45443</v>
      </c>
      <c r="E264" s="185">
        <f>(D264-C264)/C264</f>
        <v>-0.749</v>
      </c>
      <c r="F264" s="309" t="s">
        <v>2985</v>
      </c>
    </row>
    <row r="265" ht="18.75" spans="1:6">
      <c r="A265" s="369" t="s">
        <v>2986</v>
      </c>
      <c r="B265" s="326" t="s">
        <v>120</v>
      </c>
      <c r="C265" s="333">
        <f>C266+C269+C270+C271</f>
        <v>18135</v>
      </c>
      <c r="D265" s="333">
        <f>D266+D269+D270+D271</f>
        <v>270</v>
      </c>
      <c r="E265" s="185">
        <f>(D265-C265)/C265</f>
        <v>-0.985</v>
      </c>
      <c r="F265" s="309" t="str">
        <f>IF(LEN(A265)=3,"是",IF(B265&lt;&gt;"",IF(SUM(C265:D265)&lt;&gt;0,"是","否"),"是"))</f>
        <v>是</v>
      </c>
    </row>
    <row r="266" ht="18.75" spans="1:6">
      <c r="A266" s="369" t="s">
        <v>2987</v>
      </c>
      <c r="B266" s="370" t="s">
        <v>2988</v>
      </c>
      <c r="C266" s="333"/>
      <c r="D266" s="333"/>
      <c r="E266" s="185"/>
      <c r="F266" s="309" t="str">
        <f>IF(LEN(A266)=3,"是",IF(B266&lt;&gt;"",IF(SUM(C266:D266)&lt;&gt;0,"是","否"),"是"))</f>
        <v>否</v>
      </c>
    </row>
    <row r="267" ht="18.75" spans="1:7">
      <c r="A267" s="371" t="s">
        <v>2989</v>
      </c>
      <c r="B267" s="330" t="s">
        <v>2990</v>
      </c>
      <c r="C267" s="372"/>
      <c r="D267" s="373"/>
      <c r="E267" s="185"/>
      <c r="F267" s="309" t="str">
        <f>IF(LEN(A267)=3,"是",IF(B267&lt;&gt;"",IF(SUM(C267:D267)&lt;&gt;0,"是","否"),"是"))</f>
        <v>否</v>
      </c>
      <c r="G267" s="287"/>
    </row>
    <row r="268" ht="18.75" spans="1:7">
      <c r="A268" s="371" t="s">
        <v>2991</v>
      </c>
      <c r="B268" s="330" t="s">
        <v>2992</v>
      </c>
      <c r="C268" s="372"/>
      <c r="D268" s="373"/>
      <c r="E268" s="185"/>
      <c r="F268" s="309" t="str">
        <f>IF(LEN(A268)=3,"是",IF(B268&lt;&gt;"",IF(SUM(C268:D268)&lt;&gt;0,"是","否"),"是"))</f>
        <v>否</v>
      </c>
      <c r="G268" s="287"/>
    </row>
    <row r="269" ht="18.75" spans="1:7">
      <c r="A269" s="374" t="s">
        <v>2993</v>
      </c>
      <c r="B269" s="327" t="s">
        <v>2994</v>
      </c>
      <c r="C269" s="372">
        <v>4575</v>
      </c>
      <c r="D269" s="373"/>
      <c r="E269" s="185">
        <f>(D269-C269)/C269</f>
        <v>-1</v>
      </c>
      <c r="F269" s="309"/>
      <c r="G269" s="287"/>
    </row>
    <row r="270" ht="18.75" spans="1:6">
      <c r="A270" s="374" t="s">
        <v>2995</v>
      </c>
      <c r="B270" s="327" t="s">
        <v>2996</v>
      </c>
      <c r="C270" s="375">
        <v>893</v>
      </c>
      <c r="D270" s="376"/>
      <c r="E270" s="185">
        <f>(D270-C270)/C270</f>
        <v>-1</v>
      </c>
      <c r="F270" s="309" t="str">
        <f>IF(LEN(A270)=3,"是",IF(B270&lt;&gt;"",IF(SUM(C270:D270)&lt;&gt;0,"是","否"),"是"))</f>
        <v>是</v>
      </c>
    </row>
    <row r="271" ht="18.75" spans="1:6">
      <c r="A271" s="374" t="s">
        <v>2997</v>
      </c>
      <c r="B271" s="327" t="s">
        <v>2998</v>
      </c>
      <c r="C271" s="375">
        <v>12667</v>
      </c>
      <c r="D271" s="376">
        <v>270</v>
      </c>
      <c r="E271" s="185">
        <f>(D271-C271)/C271</f>
        <v>-0.979</v>
      </c>
      <c r="F271" s="309" t="str">
        <f>IF(LEN(A271)=3,"是",IF(B271&lt;&gt;"",IF(SUM(C271:D271)&lt;&gt;0,"是","否"),"是"))</f>
        <v>是</v>
      </c>
    </row>
    <row r="272" ht="18.75" spans="1:6">
      <c r="A272" s="374" t="s">
        <v>2999</v>
      </c>
      <c r="B272" s="332" t="s">
        <v>3000</v>
      </c>
      <c r="C272" s="333">
        <v>144086</v>
      </c>
      <c r="D272" s="377">
        <v>35000</v>
      </c>
      <c r="E272" s="185">
        <f>(D272-C272)/C272</f>
        <v>-0.757</v>
      </c>
      <c r="F272" s="309" t="str">
        <f>IF(LEN(A272)=3,"是",IF(B272&lt;&gt;"",IF(SUM(C272:D272)&lt;&gt;0,"是","否"),"是"))</f>
        <v>是</v>
      </c>
    </row>
    <row r="273" ht="18.75" spans="1:6">
      <c r="A273" s="378"/>
      <c r="B273" s="335" t="s">
        <v>127</v>
      </c>
      <c r="C273" s="333">
        <f>C4+C20+C32+C43+C99+C124+C176+C180+C207+C224+C242+C265+C272</f>
        <v>343005</v>
      </c>
      <c r="D273" s="333">
        <f>D4+D20+D32+D43+D99+D124+D176+D180+D207+D224+D242+D265+D272</f>
        <v>80713</v>
      </c>
      <c r="E273" s="185">
        <f>(D273-C273)/C273</f>
        <v>-0.765</v>
      </c>
      <c r="F273" s="309" t="s">
        <v>2985</v>
      </c>
    </row>
    <row r="274" spans="3:3">
      <c r="C274" s="379"/>
    </row>
    <row r="276" spans="3:3">
      <c r="C276" s="379"/>
    </row>
    <row r="278" spans="3:3">
      <c r="C278" s="379"/>
    </row>
    <row r="279" spans="3:3">
      <c r="C279" s="379"/>
    </row>
    <row r="281" spans="3:3">
      <c r="C281" s="379"/>
    </row>
    <row r="282" spans="3:3">
      <c r="C282" s="379"/>
    </row>
    <row r="283" spans="3:3">
      <c r="C283" s="379"/>
    </row>
    <row r="284" spans="3:3">
      <c r="C284" s="379"/>
    </row>
    <row r="286" spans="3:3">
      <c r="C286" s="379"/>
    </row>
  </sheetData>
  <autoFilter ref="A3:G273">
    <filterColumn colId="5">
      <customFilters>
        <customFilter operator="equal" val="是"/>
      </customFilters>
    </filterColumn>
    <filterColumn colId="6">
      <filters blank="1">
        <filter val="类"/>
        <filter val="款"/>
      </filters>
    </filterColumn>
    <extLst/>
  </autoFilter>
  <mergeCells count="1">
    <mergeCell ref="B1:E1"/>
  </mergeCells>
  <conditionalFormatting sqref="B272">
    <cfRule type="expression" dxfId="1" priority="3" stopIfTrue="1">
      <formula>"len($A:$A)=3"</formula>
    </cfRule>
  </conditionalFormatting>
  <conditionalFormatting sqref="C272">
    <cfRule type="expression" dxfId="1" priority="2" stopIfTrue="1">
      <formula>"len($A:$A)=3"</formula>
    </cfRule>
  </conditionalFormatting>
  <conditionalFormatting sqref="D272">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1">
    <tabColor rgb="FF00B0F0"/>
  </sheetPr>
  <dimension ref="A1:F38"/>
  <sheetViews>
    <sheetView showGridLines="0" showZeros="0" view="pageBreakPreview" zoomScaleNormal="115" workbookViewId="0">
      <pane ySplit="3" topLeftCell="A16" activePane="bottomLeft" state="frozen"/>
      <selection/>
      <selection pane="bottomLeft" activeCell="H33" sqref="H33"/>
    </sheetView>
  </sheetViews>
  <sheetFormatPr defaultColWidth="9" defaultRowHeight="14.25" outlineLevelCol="5"/>
  <cols>
    <col min="1" max="1" width="13.25" style="163" customWidth="1"/>
    <col min="2" max="2" width="50.75" style="163" customWidth="1"/>
    <col min="3" max="4" width="20.6333333333333" style="163" customWidth="1"/>
    <col min="5" max="5" width="20.6333333333333" style="339" customWidth="1"/>
    <col min="6" max="6" width="3.75" style="163" hidden="1" customWidth="1"/>
    <col min="7" max="16384" width="9" style="163"/>
  </cols>
  <sheetData>
    <row r="1" ht="45" customHeight="1" spans="1:6">
      <c r="A1" s="165"/>
      <c r="B1" s="295" t="s">
        <v>3001</v>
      </c>
      <c r="C1" s="295"/>
      <c r="D1" s="295"/>
      <c r="E1" s="295"/>
      <c r="F1" s="165"/>
    </row>
    <row r="2" s="337" customFormat="1" ht="20.1" customHeight="1" spans="1:6">
      <c r="A2" s="340"/>
      <c r="B2" s="341"/>
      <c r="C2" s="342"/>
      <c r="D2" s="341"/>
      <c r="E2" s="343" t="s">
        <v>2</v>
      </c>
      <c r="F2" s="340"/>
    </row>
    <row r="3" s="338" customFormat="1" ht="45" customHeight="1" spans="1:6">
      <c r="A3" s="344" t="s">
        <v>3</v>
      </c>
      <c r="B3" s="345" t="s">
        <v>4</v>
      </c>
      <c r="C3" s="181" t="s">
        <v>129</v>
      </c>
      <c r="D3" s="181" t="s">
        <v>6</v>
      </c>
      <c r="E3" s="181" t="s">
        <v>130</v>
      </c>
      <c r="F3" s="346" t="s">
        <v>134</v>
      </c>
    </row>
    <row r="4" s="338" customFormat="1" ht="18.75" spans="1:6">
      <c r="A4" s="311" t="s">
        <v>2476</v>
      </c>
      <c r="B4" s="307" t="s">
        <v>2477</v>
      </c>
      <c r="C4" s="347"/>
      <c r="D4" s="347"/>
      <c r="E4" s="319"/>
      <c r="F4" s="348" t="str">
        <f t="shared" ref="F4:F29" si="0">IF(LEN(A4)=7,"是",IF(B4&lt;&gt;"",IF(SUM(C4:D4)&lt;&gt;0,"是","否"),"是"))</f>
        <v>是</v>
      </c>
    </row>
    <row r="5" ht="18.75" spans="1:6">
      <c r="A5" s="311" t="s">
        <v>2478</v>
      </c>
      <c r="B5" s="307" t="s">
        <v>2479</v>
      </c>
      <c r="C5" s="347"/>
      <c r="D5" s="347"/>
      <c r="E5" s="185"/>
      <c r="F5" s="348" t="str">
        <f t="shared" si="0"/>
        <v>是</v>
      </c>
    </row>
    <row r="6" ht="18.75" spans="1:6">
      <c r="A6" s="311" t="s">
        <v>2480</v>
      </c>
      <c r="B6" s="307" t="s">
        <v>2481</v>
      </c>
      <c r="C6" s="347"/>
      <c r="D6" s="347"/>
      <c r="E6" s="185"/>
      <c r="F6" s="348" t="str">
        <f t="shared" si="0"/>
        <v>是</v>
      </c>
    </row>
    <row r="7" ht="18.75" spans="1:6">
      <c r="A7" s="311" t="s">
        <v>2482</v>
      </c>
      <c r="B7" s="307" t="s">
        <v>2483</v>
      </c>
      <c r="C7" s="347"/>
      <c r="D7" s="347"/>
      <c r="E7" s="185"/>
      <c r="F7" s="348" t="str">
        <f t="shared" si="0"/>
        <v>是</v>
      </c>
    </row>
    <row r="8" ht="18.75" spans="1:6">
      <c r="A8" s="311" t="s">
        <v>2484</v>
      </c>
      <c r="B8" s="307" t="s">
        <v>2485</v>
      </c>
      <c r="C8" s="347"/>
      <c r="D8" s="347"/>
      <c r="E8" s="185"/>
      <c r="F8" s="348" t="str">
        <f t="shared" si="0"/>
        <v>是</v>
      </c>
    </row>
    <row r="9" ht="18.75" spans="1:6">
      <c r="A9" s="311" t="s">
        <v>2486</v>
      </c>
      <c r="B9" s="307" t="s">
        <v>2487</v>
      </c>
      <c r="C9" s="347"/>
      <c r="D9" s="347"/>
      <c r="E9" s="185"/>
      <c r="F9" s="348" t="str">
        <f t="shared" si="0"/>
        <v>是</v>
      </c>
    </row>
    <row r="10" ht="18.75" spans="1:6">
      <c r="A10" s="311" t="s">
        <v>2488</v>
      </c>
      <c r="B10" s="307" t="s">
        <v>2489</v>
      </c>
      <c r="C10" s="347"/>
      <c r="D10" s="347"/>
      <c r="E10" s="185"/>
      <c r="F10" s="348" t="str">
        <f t="shared" si="0"/>
        <v>是</v>
      </c>
    </row>
    <row r="11" ht="18.75" spans="1:6">
      <c r="A11" s="311" t="s">
        <v>2490</v>
      </c>
      <c r="B11" s="312" t="s">
        <v>2491</v>
      </c>
      <c r="C11" s="313">
        <v>0</v>
      </c>
      <c r="D11" s="313"/>
      <c r="E11" s="190" t="str">
        <f>IF(C11&gt;0,D11/C11-1,IF(C11&lt;0,-(D11/C11-1),""))</f>
        <v/>
      </c>
      <c r="F11" s="156" t="str">
        <f t="shared" si="0"/>
        <v>否</v>
      </c>
    </row>
    <row r="12" ht="18.75" spans="1:6">
      <c r="A12" s="311" t="s">
        <v>2492</v>
      </c>
      <c r="B12" s="312" t="s">
        <v>2493</v>
      </c>
      <c r="C12" s="313">
        <v>0</v>
      </c>
      <c r="D12" s="313"/>
      <c r="E12" s="190" t="str">
        <f>IF(C12&gt;0,D12/C12-1,IF(C12&lt;0,-(D12/C12-1),""))</f>
        <v/>
      </c>
      <c r="F12" s="348" t="str">
        <f t="shared" si="0"/>
        <v>否</v>
      </c>
    </row>
    <row r="13" ht="18.75" spans="1:6">
      <c r="A13" s="311" t="s">
        <v>2494</v>
      </c>
      <c r="B13" s="312" t="s">
        <v>2495</v>
      </c>
      <c r="C13" s="313">
        <v>0</v>
      </c>
      <c r="D13" s="313"/>
      <c r="E13" s="190" t="str">
        <f>IF(C13&gt;0,D13/C13-1,IF(C13&lt;0,-(D13/C13-1),""))</f>
        <v/>
      </c>
      <c r="F13" s="348" t="str">
        <f t="shared" si="0"/>
        <v>否</v>
      </c>
    </row>
    <row r="14" ht="18.75" spans="1:6">
      <c r="A14" s="311" t="s">
        <v>2496</v>
      </c>
      <c r="B14" s="312" t="s">
        <v>2497</v>
      </c>
      <c r="C14" s="313">
        <v>0</v>
      </c>
      <c r="D14" s="313"/>
      <c r="E14" s="190" t="str">
        <f>IF(C14&gt;0,D14/C14-1,IF(C14&lt;0,-(D14/C14-1),""))</f>
        <v/>
      </c>
      <c r="F14" s="348" t="str">
        <f t="shared" si="0"/>
        <v>否</v>
      </c>
    </row>
    <row r="15" ht="18.75" spans="1:6">
      <c r="A15" s="311" t="s">
        <v>2498</v>
      </c>
      <c r="B15" s="310" t="s">
        <v>2499</v>
      </c>
      <c r="C15" s="349"/>
      <c r="D15" s="349"/>
      <c r="E15" s="190"/>
      <c r="F15" s="348" t="str">
        <f t="shared" si="0"/>
        <v>否</v>
      </c>
    </row>
    <row r="16" ht="18.75" spans="1:6">
      <c r="A16" s="350" t="s">
        <v>2500</v>
      </c>
      <c r="B16" s="183" t="s">
        <v>2501</v>
      </c>
      <c r="C16" s="347"/>
      <c r="D16" s="347"/>
      <c r="E16" s="185"/>
      <c r="F16" s="348" t="str">
        <f t="shared" si="0"/>
        <v>是</v>
      </c>
    </row>
    <row r="17" ht="18.75" spans="1:6">
      <c r="A17" s="350" t="s">
        <v>2502</v>
      </c>
      <c r="B17" s="183" t="s">
        <v>2503</v>
      </c>
      <c r="C17" s="347">
        <f>C18+C19</f>
        <v>800</v>
      </c>
      <c r="D17" s="347">
        <f>D18+D19</f>
        <v>850</v>
      </c>
      <c r="E17" s="185">
        <f t="shared" ref="E17:E19" si="1">(D17-C17)/C17</f>
        <v>0.063</v>
      </c>
      <c r="F17" s="348" t="str">
        <f t="shared" si="0"/>
        <v>是</v>
      </c>
    </row>
    <row r="18" ht="18.75" spans="1:6">
      <c r="A18" s="350" t="s">
        <v>2504</v>
      </c>
      <c r="B18" s="194" t="s">
        <v>2505</v>
      </c>
      <c r="C18" s="349">
        <v>500</v>
      </c>
      <c r="D18" s="349">
        <v>550</v>
      </c>
      <c r="E18" s="185">
        <f t="shared" si="1"/>
        <v>0.1</v>
      </c>
      <c r="F18" s="348" t="str">
        <f t="shared" si="0"/>
        <v>是</v>
      </c>
    </row>
    <row r="19" ht="18.75" spans="1:6">
      <c r="A19" s="350" t="s">
        <v>2506</v>
      </c>
      <c r="B19" s="194" t="s">
        <v>2507</v>
      </c>
      <c r="C19" s="349">
        <v>300</v>
      </c>
      <c r="D19" s="349">
        <v>300</v>
      </c>
      <c r="E19" s="185">
        <f t="shared" si="1"/>
        <v>0</v>
      </c>
      <c r="F19" s="348" t="str">
        <f t="shared" si="0"/>
        <v>是</v>
      </c>
    </row>
    <row r="20" ht="18.75" spans="1:6">
      <c r="A20" s="350" t="s">
        <v>2508</v>
      </c>
      <c r="B20" s="183" t="s">
        <v>2509</v>
      </c>
      <c r="C20" s="347"/>
      <c r="D20" s="347"/>
      <c r="E20" s="185"/>
      <c r="F20" s="348" t="str">
        <f t="shared" si="0"/>
        <v>是</v>
      </c>
    </row>
    <row r="21" ht="18.75" spans="1:6">
      <c r="A21" s="350" t="s">
        <v>2510</v>
      </c>
      <c r="B21" s="183" t="s">
        <v>2511</v>
      </c>
      <c r="C21" s="347"/>
      <c r="D21" s="347"/>
      <c r="E21" s="185"/>
      <c r="F21" s="348" t="str">
        <f t="shared" si="0"/>
        <v>是</v>
      </c>
    </row>
    <row r="22" ht="18.75" spans="1:6">
      <c r="A22" s="350" t="s">
        <v>2512</v>
      </c>
      <c r="B22" s="183" t="s">
        <v>2513</v>
      </c>
      <c r="C22" s="347"/>
      <c r="D22" s="347"/>
      <c r="E22" s="185"/>
      <c r="F22" s="348" t="str">
        <f t="shared" si="0"/>
        <v>是</v>
      </c>
    </row>
    <row r="23" ht="18.75" spans="1:6">
      <c r="A23" s="311" t="s">
        <v>2514</v>
      </c>
      <c r="B23" s="307" t="s">
        <v>2515</v>
      </c>
      <c r="C23" s="347"/>
      <c r="D23" s="347"/>
      <c r="E23" s="185"/>
      <c r="F23" s="348" t="str">
        <f t="shared" si="0"/>
        <v>是</v>
      </c>
    </row>
    <row r="24" ht="18.75" spans="1:6">
      <c r="A24" s="311" t="s">
        <v>2516</v>
      </c>
      <c r="B24" s="307" t="s">
        <v>2517</v>
      </c>
      <c r="C24" s="347"/>
      <c r="D24" s="347"/>
      <c r="E24" s="185"/>
      <c r="F24" s="348" t="str">
        <f t="shared" si="0"/>
        <v>是</v>
      </c>
    </row>
    <row r="25" ht="37.5" spans="1:6">
      <c r="A25" s="311" t="s">
        <v>2518</v>
      </c>
      <c r="B25" s="307" t="s">
        <v>2519</v>
      </c>
      <c r="C25" s="347"/>
      <c r="D25" s="347"/>
      <c r="E25" s="185"/>
      <c r="F25" s="348" t="str">
        <f t="shared" si="0"/>
        <v>是</v>
      </c>
    </row>
    <row r="26" ht="18.75" spans="1:6">
      <c r="A26" s="311" t="s">
        <v>2520</v>
      </c>
      <c r="B26" s="307" t="s">
        <v>2521</v>
      </c>
      <c r="C26" s="347"/>
      <c r="D26" s="347"/>
      <c r="E26" s="185"/>
      <c r="F26" s="348" t="str">
        <f t="shared" si="0"/>
        <v>是</v>
      </c>
    </row>
    <row r="27" ht="18.75" spans="1:6">
      <c r="A27" s="311" t="s">
        <v>2522</v>
      </c>
      <c r="B27" s="307" t="s">
        <v>2523</v>
      </c>
      <c r="C27" s="347">
        <v>38648</v>
      </c>
      <c r="D27" s="347">
        <v>26816</v>
      </c>
      <c r="E27" s="185">
        <f t="shared" ref="E27:E32" si="2">(D27-C27)/C27</f>
        <v>-0.306</v>
      </c>
      <c r="F27" s="348" t="str">
        <f t="shared" si="0"/>
        <v>是</v>
      </c>
    </row>
    <row r="28" ht="18.75" spans="1:6">
      <c r="A28" s="311"/>
      <c r="B28" s="310"/>
      <c r="C28" s="349"/>
      <c r="D28" s="349"/>
      <c r="E28" s="190"/>
      <c r="F28" s="156" t="str">
        <f t="shared" si="0"/>
        <v>是</v>
      </c>
    </row>
    <row r="29" ht="18.75" spans="1:6">
      <c r="A29" s="323"/>
      <c r="B29" s="324" t="s">
        <v>2524</v>
      </c>
      <c r="C29" s="347">
        <f>C4+C5+C6+C7+C8+C9+C10+C16+C17+C20+C21+C22+C23+C24+C25+C26+C27</f>
        <v>39448</v>
      </c>
      <c r="D29" s="347">
        <f>D4+D5+D6+D7+D8+D9+D10+D16+D17+D20+D21+D22+D23+D24+D25+D26+D27</f>
        <v>27666</v>
      </c>
      <c r="E29" s="185">
        <f t="shared" si="2"/>
        <v>-0.299</v>
      </c>
      <c r="F29" s="156" t="s">
        <v>2985</v>
      </c>
    </row>
    <row r="30" ht="18.75" spans="1:6">
      <c r="A30" s="351">
        <v>105</v>
      </c>
      <c r="B30" s="352" t="s">
        <v>2525</v>
      </c>
      <c r="C30" s="353"/>
      <c r="D30" s="353"/>
      <c r="E30" s="354"/>
      <c r="F30" s="156" t="s">
        <v>2985</v>
      </c>
    </row>
    <row r="31" ht="18.75" spans="1:6">
      <c r="A31" s="351">
        <v>110</v>
      </c>
      <c r="B31" s="352" t="s">
        <v>60</v>
      </c>
      <c r="C31" s="353">
        <f>C32+C35+C36+C37</f>
        <v>116619</v>
      </c>
      <c r="D31" s="353">
        <f>D32+D35+D36+D37</f>
        <v>53047</v>
      </c>
      <c r="E31" s="185">
        <f t="shared" si="2"/>
        <v>-0.545</v>
      </c>
      <c r="F31" s="156" t="s">
        <v>2985</v>
      </c>
    </row>
    <row r="32" ht="18.75" spans="1:6">
      <c r="A32" s="355">
        <v>11004</v>
      </c>
      <c r="B32" s="356" t="s">
        <v>3002</v>
      </c>
      <c r="C32" s="357">
        <f>C33+C34</f>
        <v>1471</v>
      </c>
      <c r="D32" s="357">
        <f>D33+D34</f>
        <v>1598</v>
      </c>
      <c r="E32" s="185">
        <f t="shared" si="2"/>
        <v>0.086</v>
      </c>
      <c r="F32" s="156" t="s">
        <v>3003</v>
      </c>
    </row>
    <row r="33" ht="18.75" spans="1:6">
      <c r="A33" s="355">
        <v>1100401</v>
      </c>
      <c r="B33" s="356" t="s">
        <v>2527</v>
      </c>
      <c r="C33" s="357">
        <v>1471</v>
      </c>
      <c r="D33" s="357">
        <v>1598</v>
      </c>
      <c r="E33" s="358"/>
      <c r="F33" s="156" t="s">
        <v>3003</v>
      </c>
    </row>
    <row r="34" ht="18.75" spans="1:6">
      <c r="A34" s="355">
        <v>1100402</v>
      </c>
      <c r="B34" s="356" t="s">
        <v>3004</v>
      </c>
      <c r="C34" s="359"/>
      <c r="D34" s="357"/>
      <c r="E34" s="358"/>
      <c r="F34" s="156" t="s">
        <v>3003</v>
      </c>
    </row>
    <row r="35" ht="18.75" spans="1:6">
      <c r="A35" s="355">
        <v>11008</v>
      </c>
      <c r="B35" s="356" t="s">
        <v>63</v>
      </c>
      <c r="C35" s="357">
        <v>922</v>
      </c>
      <c r="D35" s="360">
        <v>12667</v>
      </c>
      <c r="E35" s="185">
        <f t="shared" ref="E35:E38" si="3">(D35-C35)/C35</f>
        <v>12.739</v>
      </c>
      <c r="F35" s="156" t="s">
        <v>3003</v>
      </c>
    </row>
    <row r="36" ht="18.75" spans="1:6">
      <c r="A36" s="361">
        <v>11009</v>
      </c>
      <c r="B36" s="362" t="s">
        <v>64</v>
      </c>
      <c r="C36" s="357">
        <v>6226</v>
      </c>
      <c r="D36" s="357">
        <v>7282</v>
      </c>
      <c r="E36" s="185">
        <f t="shared" si="3"/>
        <v>0.17</v>
      </c>
      <c r="F36" s="156" t="s">
        <v>3003</v>
      </c>
    </row>
    <row r="37" ht="18.75" spans="1:6">
      <c r="A37" s="361">
        <v>1101102</v>
      </c>
      <c r="B37" s="356" t="s">
        <v>3005</v>
      </c>
      <c r="C37" s="357">
        <v>108000</v>
      </c>
      <c r="D37" s="357">
        <v>31500</v>
      </c>
      <c r="E37" s="185">
        <f t="shared" si="3"/>
        <v>-0.708</v>
      </c>
      <c r="F37" s="156"/>
    </row>
    <row r="38" ht="18.75" spans="1:6">
      <c r="A38" s="363"/>
      <c r="B38" s="364" t="s">
        <v>68</v>
      </c>
      <c r="C38" s="353">
        <f>C31+C27+C17</f>
        <v>156067</v>
      </c>
      <c r="D38" s="353">
        <f>D31+D27+D17</f>
        <v>80713</v>
      </c>
      <c r="E38" s="185">
        <f t="shared" si="3"/>
        <v>-0.483</v>
      </c>
      <c r="F38" s="156" t="s">
        <v>2985</v>
      </c>
    </row>
  </sheetData>
  <autoFilter ref="A3:F38">
    <filterColumn colId="5">
      <customFilters>
        <customFilter operator="equal" val="是"/>
      </customFilters>
    </filterColumn>
    <extLst/>
  </autoFilter>
  <mergeCells count="1">
    <mergeCell ref="B1:E1"/>
  </mergeCells>
  <conditionalFormatting sqref="B30">
    <cfRule type="expression" dxfId="1" priority="13" stopIfTrue="1">
      <formula>"len($A:$A)=3"</formula>
    </cfRule>
  </conditionalFormatting>
  <conditionalFormatting sqref="B37">
    <cfRule type="expression" dxfId="1" priority="5" stopIfTrue="1">
      <formula>"len($A:$A)=3"</formula>
    </cfRule>
  </conditionalFormatting>
  <conditionalFormatting sqref="B31:B34">
    <cfRule type="expression" dxfId="1" priority="9" stopIfTrue="1">
      <formula>"len($A:$A)=3"</formula>
    </cfRule>
  </conditionalFormatting>
  <conditionalFormatting sqref="C30:C31 C33:C34 D31">
    <cfRule type="expression" dxfId="1" priority="6" stopIfTrue="1">
      <formula>"len($A:$A)=3"</formula>
    </cfRule>
  </conditionalFormatting>
  <conditionalFormatting sqref="C32:D33">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2">
    <tabColor rgb="FF00B0F0"/>
  </sheetPr>
  <dimension ref="A1:G280"/>
  <sheetViews>
    <sheetView showGridLines="0" showZeros="0" view="pageBreakPreview" zoomScaleNormal="115" workbookViewId="0">
      <pane ySplit="3" topLeftCell="A253" activePane="bottomLeft" state="frozen"/>
      <selection/>
      <selection pane="bottomLeft" activeCell="C268" sqref="C268"/>
    </sheetView>
  </sheetViews>
  <sheetFormatPr defaultColWidth="9" defaultRowHeight="14.25" outlineLevelCol="6"/>
  <cols>
    <col min="1" max="1" width="10.875" style="287" customWidth="1"/>
    <col min="2" max="2" width="50.75" style="287" customWidth="1"/>
    <col min="3" max="4" width="20.6333333333333" style="291" customWidth="1"/>
    <col min="5" max="5" width="20.6333333333333" style="292" customWidth="1"/>
    <col min="6" max="6" width="3.75" style="293" hidden="1" customWidth="1"/>
    <col min="7" max="7" width="9" style="287" hidden="1" customWidth="1"/>
    <col min="8" max="16384" width="9" style="287"/>
  </cols>
  <sheetData>
    <row r="1" s="287" customFormat="1" ht="45" customHeight="1" spans="1:7">
      <c r="A1" s="294"/>
      <c r="B1" s="295" t="s">
        <v>3006</v>
      </c>
      <c r="C1" s="295"/>
      <c r="D1" s="295"/>
      <c r="E1" s="295"/>
      <c r="F1" s="296"/>
      <c r="G1" s="294"/>
    </row>
    <row r="2" s="288" customFormat="1" ht="20.1" customHeight="1" spans="1:7">
      <c r="A2" s="297"/>
      <c r="B2" s="298"/>
      <c r="C2" s="298"/>
      <c r="D2" s="298"/>
      <c r="E2" s="299" t="s">
        <v>2</v>
      </c>
      <c r="F2" s="300"/>
      <c r="G2" s="297"/>
    </row>
    <row r="3" s="289" customFormat="1" ht="45" customHeight="1" spans="1:7">
      <c r="A3" s="301" t="s">
        <v>3</v>
      </c>
      <c r="B3" s="302" t="s">
        <v>4</v>
      </c>
      <c r="C3" s="303" t="s">
        <v>129</v>
      </c>
      <c r="D3" s="303" t="s">
        <v>6</v>
      </c>
      <c r="E3" s="303" t="s">
        <v>130</v>
      </c>
      <c r="F3" s="304" t="s">
        <v>134</v>
      </c>
      <c r="G3" s="305" t="s">
        <v>3007</v>
      </c>
    </row>
    <row r="4" s="287" customFormat="1" ht="18.75" spans="1:7">
      <c r="A4" s="306" t="s">
        <v>81</v>
      </c>
      <c r="B4" s="307" t="s">
        <v>2530</v>
      </c>
      <c r="C4" s="308">
        <f>C5+C11+C17</f>
        <v>51</v>
      </c>
      <c r="D4" s="308">
        <f>D5+D11+D17</f>
        <v>65</v>
      </c>
      <c r="E4" s="185">
        <f>(D4-C4)/C4</f>
        <v>0.275</v>
      </c>
      <c r="F4" s="309" t="str">
        <f t="shared" ref="F4:F67" si="0">IF(LEN(A4)=3,"是",IF(B4&lt;&gt;"",IF(SUM(C4:D4)&lt;&gt;0,"是","否"),"是"))</f>
        <v>是</v>
      </c>
      <c r="G4" s="294" t="str">
        <f t="shared" ref="G4:G67" si="1">IF(LEN(A4)=3,"类",IF(LEN(A4)=5,"款","项"))</f>
        <v>类</v>
      </c>
    </row>
    <row r="5" s="287" customFormat="1" ht="18.75" spans="1:7">
      <c r="A5" s="306" t="s">
        <v>2531</v>
      </c>
      <c r="B5" s="310" t="s">
        <v>2532</v>
      </c>
      <c r="C5" s="308">
        <f>SUBTOTAL(9,C6:C10)</f>
        <v>51</v>
      </c>
      <c r="D5" s="308">
        <f>SUBTOTAL(9,D6:D10)</f>
        <v>65</v>
      </c>
      <c r="E5" s="185">
        <f>(D5-C5)/C5</f>
        <v>0.275</v>
      </c>
      <c r="F5" s="309" t="str">
        <f t="shared" si="0"/>
        <v>是</v>
      </c>
      <c r="G5" s="294" t="str">
        <f t="shared" si="1"/>
        <v>款</v>
      </c>
    </row>
    <row r="6" s="287" customFormat="1" ht="18.75" spans="1:7">
      <c r="A6" s="311" t="s">
        <v>2533</v>
      </c>
      <c r="B6" s="312" t="s">
        <v>2534</v>
      </c>
      <c r="C6" s="313">
        <v>51</v>
      </c>
      <c r="D6" s="313"/>
      <c r="E6" s="314">
        <f t="shared" ref="E4:E76" si="2">IF(C6&gt;0,D6/C6-1,IF(C6&lt;0,-(D6/C6-1),""))</f>
        <v>-1</v>
      </c>
      <c r="F6" s="309" t="str">
        <f t="shared" si="0"/>
        <v>是</v>
      </c>
      <c r="G6" s="294" t="str">
        <f t="shared" si="1"/>
        <v>项</v>
      </c>
    </row>
    <row r="7" s="287" customFormat="1" ht="18.75" spans="1:7">
      <c r="A7" s="311" t="s">
        <v>2535</v>
      </c>
      <c r="B7" s="312" t="s">
        <v>2536</v>
      </c>
      <c r="C7" s="313"/>
      <c r="D7" s="313"/>
      <c r="E7" s="314" t="str">
        <f t="shared" si="2"/>
        <v/>
      </c>
      <c r="F7" s="309" t="str">
        <f t="shared" si="0"/>
        <v>否</v>
      </c>
      <c r="G7" s="294" t="str">
        <f t="shared" si="1"/>
        <v>项</v>
      </c>
    </row>
    <row r="8" s="287" customFormat="1" ht="18.75" spans="1:7">
      <c r="A8" s="311" t="s">
        <v>2537</v>
      </c>
      <c r="B8" s="310" t="s">
        <v>2538</v>
      </c>
      <c r="C8" s="315"/>
      <c r="D8" s="315"/>
      <c r="E8" s="316"/>
      <c r="F8" s="309" t="str">
        <f t="shared" si="0"/>
        <v>否</v>
      </c>
      <c r="G8" s="294" t="str">
        <f t="shared" si="1"/>
        <v>项</v>
      </c>
    </row>
    <row r="9" s="287" customFormat="1" ht="18.75" spans="1:7">
      <c r="A9" s="311" t="s">
        <v>2539</v>
      </c>
      <c r="B9" s="312" t="s">
        <v>2540</v>
      </c>
      <c r="C9" s="313"/>
      <c r="D9" s="313"/>
      <c r="E9" s="314" t="str">
        <f t="shared" si="2"/>
        <v/>
      </c>
      <c r="F9" s="309" t="str">
        <f t="shared" si="0"/>
        <v>否</v>
      </c>
      <c r="G9" s="294" t="str">
        <f t="shared" si="1"/>
        <v>项</v>
      </c>
    </row>
    <row r="10" s="287" customFormat="1" ht="18.75" spans="1:7">
      <c r="A10" s="311" t="s">
        <v>2541</v>
      </c>
      <c r="B10" s="310" t="s">
        <v>2542</v>
      </c>
      <c r="C10" s="315"/>
      <c r="D10" s="315">
        <v>65</v>
      </c>
      <c r="E10" s="185"/>
      <c r="F10" s="309" t="str">
        <f t="shared" si="0"/>
        <v>是</v>
      </c>
      <c r="G10" s="294" t="str">
        <f t="shared" si="1"/>
        <v>项</v>
      </c>
    </row>
    <row r="11" s="287" customFormat="1" ht="18.75" spans="1:7">
      <c r="A11" s="306" t="s">
        <v>2543</v>
      </c>
      <c r="B11" s="317" t="s">
        <v>2544</v>
      </c>
      <c r="C11" s="318">
        <f>SUM(C12:C16)</f>
        <v>0</v>
      </c>
      <c r="D11" s="318">
        <f>SUM(D12:D16)</f>
        <v>0</v>
      </c>
      <c r="E11" s="319" t="str">
        <f t="shared" si="2"/>
        <v/>
      </c>
      <c r="F11" s="309" t="str">
        <f t="shared" si="0"/>
        <v>否</v>
      </c>
      <c r="G11" s="294" t="str">
        <f t="shared" si="1"/>
        <v>款</v>
      </c>
    </row>
    <row r="12" s="287" customFormat="1" ht="18.75" spans="1:7">
      <c r="A12" s="311" t="s">
        <v>2545</v>
      </c>
      <c r="B12" s="312" t="s">
        <v>2546</v>
      </c>
      <c r="C12" s="313"/>
      <c r="D12" s="313"/>
      <c r="E12" s="314" t="str">
        <f t="shared" si="2"/>
        <v/>
      </c>
      <c r="F12" s="309" t="str">
        <f t="shared" si="0"/>
        <v>否</v>
      </c>
      <c r="G12" s="294" t="str">
        <f t="shared" si="1"/>
        <v>项</v>
      </c>
    </row>
    <row r="13" s="287" customFormat="1" ht="18.75" spans="1:7">
      <c r="A13" s="311" t="s">
        <v>2547</v>
      </c>
      <c r="B13" s="312" t="s">
        <v>2548</v>
      </c>
      <c r="C13" s="313"/>
      <c r="D13" s="313"/>
      <c r="E13" s="314" t="str">
        <f t="shared" si="2"/>
        <v/>
      </c>
      <c r="F13" s="309" t="str">
        <f t="shared" si="0"/>
        <v>否</v>
      </c>
      <c r="G13" s="294" t="str">
        <f t="shared" si="1"/>
        <v>项</v>
      </c>
    </row>
    <row r="14" s="287" customFormat="1" ht="18.75" spans="1:7">
      <c r="A14" s="311" t="s">
        <v>2549</v>
      </c>
      <c r="B14" s="312" t="s">
        <v>2550</v>
      </c>
      <c r="C14" s="313"/>
      <c r="D14" s="313"/>
      <c r="E14" s="314" t="str">
        <f t="shared" si="2"/>
        <v/>
      </c>
      <c r="F14" s="309" t="str">
        <f t="shared" si="0"/>
        <v>否</v>
      </c>
      <c r="G14" s="294" t="str">
        <f t="shared" si="1"/>
        <v>项</v>
      </c>
    </row>
    <row r="15" s="287" customFormat="1" ht="18.75" spans="1:7">
      <c r="A15" s="311" t="s">
        <v>2551</v>
      </c>
      <c r="B15" s="312" t="s">
        <v>2552</v>
      </c>
      <c r="C15" s="313"/>
      <c r="D15" s="313"/>
      <c r="E15" s="314" t="str">
        <f t="shared" si="2"/>
        <v/>
      </c>
      <c r="F15" s="309" t="str">
        <f t="shared" si="0"/>
        <v>否</v>
      </c>
      <c r="G15" s="294" t="str">
        <f t="shared" si="1"/>
        <v>项</v>
      </c>
    </row>
    <row r="16" s="287" customFormat="1" ht="18.75" spans="1:7">
      <c r="A16" s="311" t="s">
        <v>2553</v>
      </c>
      <c r="B16" s="312" t="s">
        <v>2554</v>
      </c>
      <c r="C16" s="313"/>
      <c r="D16" s="313"/>
      <c r="E16" s="314" t="str">
        <f t="shared" si="2"/>
        <v/>
      </c>
      <c r="F16" s="309" t="str">
        <f t="shared" si="0"/>
        <v>否</v>
      </c>
      <c r="G16" s="294" t="str">
        <f t="shared" si="1"/>
        <v>项</v>
      </c>
    </row>
    <row r="17" s="287" customFormat="1" ht="37.5" spans="1:7">
      <c r="A17" s="306" t="s">
        <v>2555</v>
      </c>
      <c r="B17" s="317" t="s">
        <v>2556</v>
      </c>
      <c r="C17" s="318">
        <f>SUM(C18:C19)</f>
        <v>0</v>
      </c>
      <c r="D17" s="318">
        <f>SUM(D18:D19)</f>
        <v>0</v>
      </c>
      <c r="E17" s="319" t="str">
        <f t="shared" si="2"/>
        <v/>
      </c>
      <c r="F17" s="309" t="str">
        <f t="shared" si="0"/>
        <v>否</v>
      </c>
      <c r="G17" s="294" t="str">
        <f t="shared" si="1"/>
        <v>款</v>
      </c>
    </row>
    <row r="18" s="287" customFormat="1" ht="18.75" spans="1:7">
      <c r="A18" s="311" t="s">
        <v>2557</v>
      </c>
      <c r="B18" s="312" t="s">
        <v>2558</v>
      </c>
      <c r="C18" s="313"/>
      <c r="D18" s="313"/>
      <c r="E18" s="314" t="str">
        <f t="shared" si="2"/>
        <v/>
      </c>
      <c r="F18" s="309" t="str">
        <f t="shared" si="0"/>
        <v>否</v>
      </c>
      <c r="G18" s="294" t="str">
        <f t="shared" si="1"/>
        <v>项</v>
      </c>
    </row>
    <row r="19" s="287" customFormat="1" ht="37.5" spans="1:7">
      <c r="A19" s="311" t="s">
        <v>2559</v>
      </c>
      <c r="B19" s="312" t="s">
        <v>2560</v>
      </c>
      <c r="C19" s="313"/>
      <c r="D19" s="313"/>
      <c r="E19" s="314" t="str">
        <f t="shared" si="2"/>
        <v/>
      </c>
      <c r="F19" s="309" t="str">
        <f t="shared" si="0"/>
        <v>否</v>
      </c>
      <c r="G19" s="294" t="str">
        <f t="shared" si="1"/>
        <v>项</v>
      </c>
    </row>
    <row r="20" s="287" customFormat="1" ht="18.75" spans="1:7">
      <c r="A20" s="306" t="s">
        <v>83</v>
      </c>
      <c r="B20" s="307" t="s">
        <v>2561</v>
      </c>
      <c r="C20" s="308">
        <f>C21+C25+C29</f>
        <v>10</v>
      </c>
      <c r="D20" s="308"/>
      <c r="E20" s="320"/>
      <c r="F20" s="309" t="str">
        <f t="shared" si="0"/>
        <v>是</v>
      </c>
      <c r="G20" s="294" t="str">
        <f t="shared" si="1"/>
        <v>类</v>
      </c>
    </row>
    <row r="21" s="287" customFormat="1" ht="18.75" spans="1:7">
      <c r="A21" s="306" t="s">
        <v>2562</v>
      </c>
      <c r="B21" s="317" t="s">
        <v>2563</v>
      </c>
      <c r="C21" s="318">
        <f>SUM(C22:C24)</f>
        <v>10</v>
      </c>
      <c r="D21" s="318">
        <f>SUM(D22:D24)</f>
        <v>0</v>
      </c>
      <c r="E21" s="319">
        <f t="shared" si="2"/>
        <v>-1</v>
      </c>
      <c r="F21" s="309" t="str">
        <f t="shared" si="0"/>
        <v>是</v>
      </c>
      <c r="G21" s="294" t="str">
        <f t="shared" si="1"/>
        <v>款</v>
      </c>
    </row>
    <row r="22" s="287" customFormat="1" ht="18.75" spans="1:7">
      <c r="A22" s="311" t="s">
        <v>2564</v>
      </c>
      <c r="B22" s="312" t="s">
        <v>2565</v>
      </c>
      <c r="C22" s="313">
        <v>10</v>
      </c>
      <c r="D22" s="313"/>
      <c r="E22" s="314">
        <f t="shared" si="2"/>
        <v>-1</v>
      </c>
      <c r="F22" s="309" t="str">
        <f t="shared" si="0"/>
        <v>是</v>
      </c>
      <c r="G22" s="294" t="str">
        <f t="shared" si="1"/>
        <v>项</v>
      </c>
    </row>
    <row r="23" s="287" customFormat="1" ht="18.75" spans="1:7">
      <c r="A23" s="311" t="s">
        <v>2566</v>
      </c>
      <c r="B23" s="312" t="s">
        <v>2567</v>
      </c>
      <c r="C23" s="313"/>
      <c r="D23" s="313"/>
      <c r="E23" s="314" t="str">
        <f t="shared" si="2"/>
        <v/>
      </c>
      <c r="F23" s="309" t="str">
        <f t="shared" si="0"/>
        <v>否</v>
      </c>
      <c r="G23" s="294" t="str">
        <f t="shared" si="1"/>
        <v>项</v>
      </c>
    </row>
    <row r="24" s="287" customFormat="1" ht="18.75" spans="1:7">
      <c r="A24" s="311" t="s">
        <v>2568</v>
      </c>
      <c r="B24" s="312" t="s">
        <v>2569</v>
      </c>
      <c r="C24" s="313"/>
      <c r="D24" s="313"/>
      <c r="E24" s="314" t="str">
        <f t="shared" si="2"/>
        <v/>
      </c>
      <c r="F24" s="309" t="str">
        <f t="shared" si="0"/>
        <v>否</v>
      </c>
      <c r="G24" s="294" t="str">
        <f t="shared" si="1"/>
        <v>项</v>
      </c>
    </row>
    <row r="25" s="287" customFormat="1" ht="18.75" spans="1:7">
      <c r="A25" s="306" t="s">
        <v>2570</v>
      </c>
      <c r="B25" s="317" t="s">
        <v>2571</v>
      </c>
      <c r="C25" s="318">
        <f>SUM(C26:C28)</f>
        <v>0</v>
      </c>
      <c r="D25" s="318">
        <f>SUM(D26:D28)</f>
        <v>0</v>
      </c>
      <c r="E25" s="319" t="str">
        <f t="shared" si="2"/>
        <v/>
      </c>
      <c r="F25" s="309" t="str">
        <f t="shared" si="0"/>
        <v>否</v>
      </c>
      <c r="G25" s="294" t="str">
        <f t="shared" si="1"/>
        <v>款</v>
      </c>
    </row>
    <row r="26" s="287" customFormat="1" ht="18.75" spans="1:7">
      <c r="A26" s="311" t="s">
        <v>2572</v>
      </c>
      <c r="B26" s="312" t="s">
        <v>2565</v>
      </c>
      <c r="C26" s="313"/>
      <c r="D26" s="313"/>
      <c r="E26" s="314" t="str">
        <f t="shared" si="2"/>
        <v/>
      </c>
      <c r="F26" s="309" t="str">
        <f t="shared" si="0"/>
        <v>否</v>
      </c>
      <c r="G26" s="294" t="str">
        <f t="shared" si="1"/>
        <v>项</v>
      </c>
    </row>
    <row r="27" s="287" customFormat="1" ht="18.75" spans="1:7">
      <c r="A27" s="311" t="s">
        <v>2573</v>
      </c>
      <c r="B27" s="312" t="s">
        <v>2567</v>
      </c>
      <c r="C27" s="313"/>
      <c r="D27" s="313"/>
      <c r="E27" s="314" t="str">
        <f t="shared" si="2"/>
        <v/>
      </c>
      <c r="F27" s="309" t="str">
        <f t="shared" si="0"/>
        <v>否</v>
      </c>
      <c r="G27" s="294" t="str">
        <f t="shared" si="1"/>
        <v>项</v>
      </c>
    </row>
    <row r="28" s="287" customFormat="1" ht="18.75" spans="1:7">
      <c r="A28" s="311" t="s">
        <v>2574</v>
      </c>
      <c r="B28" s="312" t="s">
        <v>2575</v>
      </c>
      <c r="C28" s="313"/>
      <c r="D28" s="313"/>
      <c r="E28" s="314" t="str">
        <f t="shared" si="2"/>
        <v/>
      </c>
      <c r="F28" s="309" t="str">
        <f t="shared" si="0"/>
        <v>否</v>
      </c>
      <c r="G28" s="294" t="str">
        <f t="shared" si="1"/>
        <v>项</v>
      </c>
    </row>
    <row r="29" s="290" customFormat="1" ht="37.5" spans="1:7">
      <c r="A29" s="306" t="s">
        <v>2576</v>
      </c>
      <c r="B29" s="317" t="s">
        <v>2577</v>
      </c>
      <c r="C29" s="318">
        <f>SUM(C30:C31)</f>
        <v>0</v>
      </c>
      <c r="D29" s="318">
        <f>SUM(D30:D31)</f>
        <v>0</v>
      </c>
      <c r="E29" s="319" t="str">
        <f t="shared" si="2"/>
        <v/>
      </c>
      <c r="F29" s="309" t="str">
        <f t="shared" si="0"/>
        <v>否</v>
      </c>
      <c r="G29" s="294" t="str">
        <f t="shared" si="1"/>
        <v>款</v>
      </c>
    </row>
    <row r="30" s="287" customFormat="1" ht="18.75" spans="1:7">
      <c r="A30" s="311" t="s">
        <v>2578</v>
      </c>
      <c r="B30" s="312" t="s">
        <v>2567</v>
      </c>
      <c r="C30" s="313"/>
      <c r="D30" s="313"/>
      <c r="E30" s="314" t="str">
        <f t="shared" si="2"/>
        <v/>
      </c>
      <c r="F30" s="309" t="str">
        <f t="shared" si="0"/>
        <v>否</v>
      </c>
      <c r="G30" s="294" t="str">
        <f t="shared" si="1"/>
        <v>项</v>
      </c>
    </row>
    <row r="31" s="287" customFormat="1" ht="37.5" spans="1:7">
      <c r="A31" s="311" t="s">
        <v>2579</v>
      </c>
      <c r="B31" s="312" t="s">
        <v>2580</v>
      </c>
      <c r="C31" s="313"/>
      <c r="D31" s="313"/>
      <c r="E31" s="314" t="str">
        <f t="shared" si="2"/>
        <v/>
      </c>
      <c r="F31" s="309" t="str">
        <f t="shared" si="0"/>
        <v>否</v>
      </c>
      <c r="G31" s="294" t="str">
        <f t="shared" si="1"/>
        <v>项</v>
      </c>
    </row>
    <row r="32" s="287" customFormat="1" ht="18.75" spans="1:7">
      <c r="A32" s="306" t="s">
        <v>87</v>
      </c>
      <c r="B32" s="307" t="s">
        <v>2581</v>
      </c>
      <c r="C32" s="308"/>
      <c r="D32" s="308"/>
      <c r="E32" s="320"/>
      <c r="F32" s="309" t="str">
        <f t="shared" si="0"/>
        <v>是</v>
      </c>
      <c r="G32" s="294" t="str">
        <f t="shared" si="1"/>
        <v>类</v>
      </c>
    </row>
    <row r="33" s="287" customFormat="1" ht="18.75" spans="1:7">
      <c r="A33" s="306" t="s">
        <v>2582</v>
      </c>
      <c r="B33" s="317" t="s">
        <v>2583</v>
      </c>
      <c r="C33" s="318">
        <f>SUM(C34:C37)</f>
        <v>0</v>
      </c>
      <c r="D33" s="318">
        <f>SUM(D34:D37)</f>
        <v>0</v>
      </c>
      <c r="E33" s="319" t="str">
        <f t="shared" si="2"/>
        <v/>
      </c>
      <c r="F33" s="309" t="str">
        <f t="shared" si="0"/>
        <v>否</v>
      </c>
      <c r="G33" s="294" t="str">
        <f t="shared" si="1"/>
        <v>款</v>
      </c>
    </row>
    <row r="34" s="287" customFormat="1" ht="18.75" spans="1:7">
      <c r="A34" s="311">
        <v>2116001</v>
      </c>
      <c r="B34" s="312" t="s">
        <v>2584</v>
      </c>
      <c r="C34" s="313">
        <f>SUM(C35:C42)</f>
        <v>0</v>
      </c>
      <c r="D34" s="313">
        <f>SUM(D35:D42)</f>
        <v>0</v>
      </c>
      <c r="E34" s="314" t="str">
        <f t="shared" si="2"/>
        <v/>
      </c>
      <c r="F34" s="309" t="str">
        <f t="shared" si="0"/>
        <v>否</v>
      </c>
      <c r="G34" s="294" t="str">
        <f t="shared" si="1"/>
        <v>项</v>
      </c>
    </row>
    <row r="35" s="287" customFormat="1" ht="18.75" spans="1:7">
      <c r="A35" s="311">
        <v>2116002</v>
      </c>
      <c r="B35" s="312" t="s">
        <v>2585</v>
      </c>
      <c r="C35" s="313"/>
      <c r="D35" s="313"/>
      <c r="E35" s="314" t="str">
        <f t="shared" si="2"/>
        <v/>
      </c>
      <c r="F35" s="309" t="str">
        <f t="shared" si="0"/>
        <v>否</v>
      </c>
      <c r="G35" s="294" t="str">
        <f t="shared" si="1"/>
        <v>项</v>
      </c>
    </row>
    <row r="36" s="287" customFormat="1" ht="18.75" spans="1:7">
      <c r="A36" s="311">
        <v>2116003</v>
      </c>
      <c r="B36" s="312" t="s">
        <v>2586</v>
      </c>
      <c r="C36" s="313"/>
      <c r="D36" s="313"/>
      <c r="E36" s="314" t="str">
        <f t="shared" si="2"/>
        <v/>
      </c>
      <c r="F36" s="309" t="str">
        <f t="shared" si="0"/>
        <v>否</v>
      </c>
      <c r="G36" s="294" t="str">
        <f t="shared" si="1"/>
        <v>项</v>
      </c>
    </row>
    <row r="37" s="290" customFormat="1" ht="37.5" spans="1:7">
      <c r="A37" s="311">
        <v>2116099</v>
      </c>
      <c r="B37" s="312" t="s">
        <v>2587</v>
      </c>
      <c r="C37" s="313"/>
      <c r="D37" s="313"/>
      <c r="E37" s="314" t="str">
        <f t="shared" si="2"/>
        <v/>
      </c>
      <c r="F37" s="309" t="str">
        <f t="shared" si="0"/>
        <v>否</v>
      </c>
      <c r="G37" s="294" t="str">
        <f t="shared" si="1"/>
        <v>项</v>
      </c>
    </row>
    <row r="38" s="287" customFormat="1" ht="18.75" spans="1:7">
      <c r="A38" s="306">
        <v>21161</v>
      </c>
      <c r="B38" s="317" t="s">
        <v>2588</v>
      </c>
      <c r="C38" s="318">
        <f>SUM(C39:C42)</f>
        <v>0</v>
      </c>
      <c r="D38" s="318">
        <f>SUM(D39:D42)</f>
        <v>0</v>
      </c>
      <c r="E38" s="319" t="str">
        <f t="shared" si="2"/>
        <v/>
      </c>
      <c r="F38" s="309" t="str">
        <f t="shared" si="0"/>
        <v>否</v>
      </c>
      <c r="G38" s="294" t="str">
        <f t="shared" si="1"/>
        <v>款</v>
      </c>
    </row>
    <row r="39" s="287" customFormat="1" ht="18.75" spans="1:7">
      <c r="A39" s="311">
        <v>2116101</v>
      </c>
      <c r="B39" s="312" t="s">
        <v>2589</v>
      </c>
      <c r="C39" s="313"/>
      <c r="D39" s="313"/>
      <c r="E39" s="314" t="str">
        <f t="shared" si="2"/>
        <v/>
      </c>
      <c r="F39" s="309" t="str">
        <f t="shared" si="0"/>
        <v>否</v>
      </c>
      <c r="G39" s="294" t="str">
        <f t="shared" si="1"/>
        <v>项</v>
      </c>
    </row>
    <row r="40" s="287" customFormat="1" ht="18.75" spans="1:7">
      <c r="A40" s="311">
        <v>2116102</v>
      </c>
      <c r="B40" s="312" t="s">
        <v>2590</v>
      </c>
      <c r="C40" s="313"/>
      <c r="D40" s="313"/>
      <c r="E40" s="314" t="str">
        <f t="shared" si="2"/>
        <v/>
      </c>
      <c r="F40" s="309" t="str">
        <f t="shared" si="0"/>
        <v>否</v>
      </c>
      <c r="G40" s="294" t="str">
        <f t="shared" si="1"/>
        <v>项</v>
      </c>
    </row>
    <row r="41" s="287" customFormat="1" ht="18.75" spans="1:7">
      <c r="A41" s="311">
        <v>2116103</v>
      </c>
      <c r="B41" s="312" t="s">
        <v>2591</v>
      </c>
      <c r="C41" s="313"/>
      <c r="D41" s="313"/>
      <c r="E41" s="314" t="str">
        <f t="shared" si="2"/>
        <v/>
      </c>
      <c r="F41" s="309" t="str">
        <f t="shared" si="0"/>
        <v>否</v>
      </c>
      <c r="G41" s="294" t="str">
        <f t="shared" si="1"/>
        <v>项</v>
      </c>
    </row>
    <row r="42" s="287" customFormat="1" ht="18.75" spans="1:7">
      <c r="A42" s="311">
        <v>2116104</v>
      </c>
      <c r="B42" s="312" t="s">
        <v>2592</v>
      </c>
      <c r="C42" s="313"/>
      <c r="D42" s="313"/>
      <c r="E42" s="314" t="str">
        <f t="shared" si="2"/>
        <v/>
      </c>
      <c r="F42" s="309" t="str">
        <f t="shared" si="0"/>
        <v>否</v>
      </c>
      <c r="G42" s="294" t="str">
        <f t="shared" si="1"/>
        <v>项</v>
      </c>
    </row>
    <row r="43" s="287" customFormat="1" ht="18.75" spans="1:7">
      <c r="A43" s="306" t="s">
        <v>89</v>
      </c>
      <c r="B43" s="307" t="s">
        <v>2593</v>
      </c>
      <c r="C43" s="308"/>
      <c r="D43" s="308">
        <f>D44+D57+D61+D62+D68+D72+D76+D80+D86+D89+D98</f>
        <v>7932</v>
      </c>
      <c r="E43" s="320"/>
      <c r="F43" s="309" t="str">
        <f t="shared" si="0"/>
        <v>是</v>
      </c>
      <c r="G43" s="294" t="str">
        <f t="shared" si="1"/>
        <v>类</v>
      </c>
    </row>
    <row r="44" s="287" customFormat="1" ht="18.75" spans="1:7">
      <c r="A44" s="306" t="s">
        <v>2594</v>
      </c>
      <c r="B44" s="307" t="s">
        <v>2595</v>
      </c>
      <c r="C44" s="308"/>
      <c r="D44" s="308"/>
      <c r="E44" s="320"/>
      <c r="F44" s="309" t="str">
        <f t="shared" si="0"/>
        <v>否</v>
      </c>
      <c r="G44" s="294" t="str">
        <f t="shared" si="1"/>
        <v>款</v>
      </c>
    </row>
    <row r="45" s="287" customFormat="1" ht="18.75" spans="1:7">
      <c r="A45" s="311" t="s">
        <v>2596</v>
      </c>
      <c r="B45" s="312" t="s">
        <v>2597</v>
      </c>
      <c r="C45" s="313"/>
      <c r="D45" s="313"/>
      <c r="E45" s="314" t="str">
        <f t="shared" si="2"/>
        <v/>
      </c>
      <c r="F45" s="309" t="str">
        <f t="shared" si="0"/>
        <v>否</v>
      </c>
      <c r="G45" s="294" t="str">
        <f t="shared" si="1"/>
        <v>项</v>
      </c>
    </row>
    <row r="46" s="287" customFormat="1" ht="18.75" spans="1:7">
      <c r="A46" s="311" t="s">
        <v>2598</v>
      </c>
      <c r="B46" s="312" t="s">
        <v>2599</v>
      </c>
      <c r="C46" s="313"/>
      <c r="D46" s="313"/>
      <c r="E46" s="314" t="str">
        <f t="shared" si="2"/>
        <v/>
      </c>
      <c r="F46" s="309" t="str">
        <f t="shared" si="0"/>
        <v>否</v>
      </c>
      <c r="G46" s="294" t="str">
        <f t="shared" si="1"/>
        <v>项</v>
      </c>
    </row>
    <row r="47" s="287" customFormat="1" ht="18.75" spans="1:7">
      <c r="A47" s="311" t="s">
        <v>2600</v>
      </c>
      <c r="B47" s="312" t="s">
        <v>2601</v>
      </c>
      <c r="C47" s="313"/>
      <c r="D47" s="313"/>
      <c r="E47" s="314" t="str">
        <f t="shared" si="2"/>
        <v/>
      </c>
      <c r="F47" s="309" t="str">
        <f t="shared" si="0"/>
        <v>否</v>
      </c>
      <c r="G47" s="294" t="str">
        <f t="shared" si="1"/>
        <v>项</v>
      </c>
    </row>
    <row r="48" s="287" customFormat="1" ht="18.75" spans="1:7">
      <c r="A48" s="311" t="s">
        <v>2602</v>
      </c>
      <c r="B48" s="312" t="s">
        <v>2603</v>
      </c>
      <c r="C48" s="313"/>
      <c r="D48" s="313"/>
      <c r="E48" s="314" t="str">
        <f t="shared" si="2"/>
        <v/>
      </c>
      <c r="F48" s="309" t="str">
        <f t="shared" si="0"/>
        <v>否</v>
      </c>
      <c r="G48" s="294" t="str">
        <f t="shared" si="1"/>
        <v>项</v>
      </c>
    </row>
    <row r="49" s="287" customFormat="1" ht="18.75" spans="1:7">
      <c r="A49" s="311" t="s">
        <v>2604</v>
      </c>
      <c r="B49" s="312" t="s">
        <v>2605</v>
      </c>
      <c r="C49" s="313"/>
      <c r="D49" s="313"/>
      <c r="E49" s="314" t="str">
        <f t="shared" si="2"/>
        <v/>
      </c>
      <c r="F49" s="309" t="str">
        <f t="shared" si="0"/>
        <v>否</v>
      </c>
      <c r="G49" s="294" t="str">
        <f t="shared" si="1"/>
        <v>项</v>
      </c>
    </row>
    <row r="50" s="287" customFormat="1" ht="18.75" spans="1:7">
      <c r="A50" s="311" t="s">
        <v>2606</v>
      </c>
      <c r="B50" s="312" t="s">
        <v>2607</v>
      </c>
      <c r="C50" s="313"/>
      <c r="D50" s="313"/>
      <c r="E50" s="314" t="str">
        <f t="shared" si="2"/>
        <v/>
      </c>
      <c r="F50" s="309" t="str">
        <f t="shared" si="0"/>
        <v>否</v>
      </c>
      <c r="G50" s="294" t="str">
        <f t="shared" si="1"/>
        <v>项</v>
      </c>
    </row>
    <row r="51" s="287" customFormat="1" ht="18.75" spans="1:7">
      <c r="A51" s="311" t="s">
        <v>2608</v>
      </c>
      <c r="B51" s="312" t="s">
        <v>2609</v>
      </c>
      <c r="C51" s="313"/>
      <c r="D51" s="313"/>
      <c r="E51" s="314" t="str">
        <f t="shared" si="2"/>
        <v/>
      </c>
      <c r="F51" s="309" t="str">
        <f t="shared" si="0"/>
        <v>否</v>
      </c>
      <c r="G51" s="294" t="str">
        <f t="shared" si="1"/>
        <v>项</v>
      </c>
    </row>
    <row r="52" s="287" customFormat="1" ht="18.75" spans="1:7">
      <c r="A52" s="311" t="s">
        <v>2610</v>
      </c>
      <c r="B52" s="312" t="s">
        <v>2611</v>
      </c>
      <c r="C52" s="313"/>
      <c r="D52" s="313"/>
      <c r="E52" s="314" t="str">
        <f t="shared" si="2"/>
        <v/>
      </c>
      <c r="F52" s="309" t="str">
        <f t="shared" si="0"/>
        <v>否</v>
      </c>
      <c r="G52" s="294" t="str">
        <f t="shared" si="1"/>
        <v>项</v>
      </c>
    </row>
    <row r="53" s="287" customFormat="1" ht="18.75" spans="1:7">
      <c r="A53" s="311" t="s">
        <v>2612</v>
      </c>
      <c r="B53" s="312" t="s">
        <v>2613</v>
      </c>
      <c r="C53" s="313"/>
      <c r="D53" s="313"/>
      <c r="E53" s="314" t="str">
        <f t="shared" si="2"/>
        <v/>
      </c>
      <c r="F53" s="309" t="str">
        <f t="shared" si="0"/>
        <v>否</v>
      </c>
      <c r="G53" s="294" t="str">
        <f t="shared" si="1"/>
        <v>项</v>
      </c>
    </row>
    <row r="54" s="287" customFormat="1" ht="18.75" spans="1:7">
      <c r="A54" s="311" t="s">
        <v>2614</v>
      </c>
      <c r="B54" s="312" t="s">
        <v>2615</v>
      </c>
      <c r="C54" s="313"/>
      <c r="D54" s="313"/>
      <c r="E54" s="314" t="str">
        <f t="shared" si="2"/>
        <v/>
      </c>
      <c r="F54" s="309" t="str">
        <f t="shared" si="0"/>
        <v>否</v>
      </c>
      <c r="G54" s="294" t="str">
        <f t="shared" si="1"/>
        <v>项</v>
      </c>
    </row>
    <row r="55" s="287" customFormat="1" ht="18.75" spans="1:7">
      <c r="A55" s="311" t="s">
        <v>2616</v>
      </c>
      <c r="B55" s="312" t="s">
        <v>2617</v>
      </c>
      <c r="C55" s="313"/>
      <c r="D55" s="313"/>
      <c r="E55" s="314" t="str">
        <f t="shared" si="2"/>
        <v/>
      </c>
      <c r="F55" s="309" t="str">
        <f t="shared" si="0"/>
        <v>否</v>
      </c>
      <c r="G55" s="294" t="str">
        <f t="shared" si="1"/>
        <v>项</v>
      </c>
    </row>
    <row r="56" s="287" customFormat="1" ht="37.5" spans="1:7">
      <c r="A56" s="311" t="s">
        <v>2618</v>
      </c>
      <c r="B56" s="310" t="s">
        <v>2619</v>
      </c>
      <c r="C56" s="315"/>
      <c r="D56" s="315"/>
      <c r="E56" s="316"/>
      <c r="F56" s="309" t="str">
        <f t="shared" si="0"/>
        <v>否</v>
      </c>
      <c r="G56" s="294" t="str">
        <f t="shared" si="1"/>
        <v>项</v>
      </c>
    </row>
    <row r="57" s="287" customFormat="1" ht="18.75" spans="1:7">
      <c r="A57" s="306" t="s">
        <v>2620</v>
      </c>
      <c r="B57" s="317" t="s">
        <v>2621</v>
      </c>
      <c r="C57" s="318">
        <f>SUM(C58:C60)</f>
        <v>0</v>
      </c>
      <c r="D57" s="318">
        <f>SUM(D58:D60)</f>
        <v>0</v>
      </c>
      <c r="E57" s="319" t="str">
        <f t="shared" si="2"/>
        <v/>
      </c>
      <c r="F57" s="309" t="str">
        <f t="shared" si="0"/>
        <v>否</v>
      </c>
      <c r="G57" s="294" t="str">
        <f t="shared" si="1"/>
        <v>款</v>
      </c>
    </row>
    <row r="58" s="287" customFormat="1" ht="18.75" spans="1:7">
      <c r="A58" s="311" t="s">
        <v>2622</v>
      </c>
      <c r="B58" s="312" t="s">
        <v>2597</v>
      </c>
      <c r="C58" s="313"/>
      <c r="D58" s="313"/>
      <c r="E58" s="314" t="str">
        <f t="shared" si="2"/>
        <v/>
      </c>
      <c r="F58" s="309" t="str">
        <f t="shared" si="0"/>
        <v>否</v>
      </c>
      <c r="G58" s="294" t="str">
        <f t="shared" si="1"/>
        <v>项</v>
      </c>
    </row>
    <row r="59" s="287" customFormat="1" ht="18.75" spans="1:7">
      <c r="A59" s="311" t="s">
        <v>2623</v>
      </c>
      <c r="B59" s="312" t="s">
        <v>2599</v>
      </c>
      <c r="C59" s="313"/>
      <c r="D59" s="313"/>
      <c r="E59" s="314" t="str">
        <f t="shared" si="2"/>
        <v/>
      </c>
      <c r="F59" s="309" t="str">
        <f t="shared" si="0"/>
        <v>否</v>
      </c>
      <c r="G59" s="294" t="str">
        <f t="shared" si="1"/>
        <v>项</v>
      </c>
    </row>
    <row r="60" s="287" customFormat="1" ht="18.75" spans="1:7">
      <c r="A60" s="311" t="s">
        <v>2624</v>
      </c>
      <c r="B60" s="312" t="s">
        <v>2625</v>
      </c>
      <c r="C60" s="313"/>
      <c r="D60" s="313"/>
      <c r="E60" s="314" t="str">
        <f t="shared" si="2"/>
        <v/>
      </c>
      <c r="F60" s="309" t="str">
        <f t="shared" si="0"/>
        <v>否</v>
      </c>
      <c r="G60" s="294" t="str">
        <f t="shared" si="1"/>
        <v>项</v>
      </c>
    </row>
    <row r="61" s="287" customFormat="1" ht="18.75" spans="1:7">
      <c r="A61" s="306" t="s">
        <v>2626</v>
      </c>
      <c r="B61" s="317" t="s">
        <v>2627</v>
      </c>
      <c r="C61" s="318"/>
      <c r="D61" s="318"/>
      <c r="E61" s="319" t="str">
        <f t="shared" si="2"/>
        <v/>
      </c>
      <c r="F61" s="309" t="str">
        <f t="shared" si="0"/>
        <v>否</v>
      </c>
      <c r="G61" s="294" t="str">
        <f t="shared" si="1"/>
        <v>款</v>
      </c>
    </row>
    <row r="62" s="287" customFormat="1" ht="18.75" spans="1:7">
      <c r="A62" s="306" t="s">
        <v>2628</v>
      </c>
      <c r="B62" s="317" t="s">
        <v>2629</v>
      </c>
      <c r="C62" s="318">
        <f>SUM(C63:C67)</f>
        <v>0</v>
      </c>
      <c r="D62" s="318">
        <f>SUM(D63:D67)</f>
        <v>0</v>
      </c>
      <c r="E62" s="319" t="str">
        <f t="shared" si="2"/>
        <v/>
      </c>
      <c r="F62" s="309" t="str">
        <f t="shared" si="0"/>
        <v>否</v>
      </c>
      <c r="G62" s="294" t="str">
        <f t="shared" si="1"/>
        <v>款</v>
      </c>
    </row>
    <row r="63" s="287" customFormat="1" ht="18.75" spans="1:7">
      <c r="A63" s="311" t="s">
        <v>2630</v>
      </c>
      <c r="B63" s="312" t="s">
        <v>2631</v>
      </c>
      <c r="C63" s="313"/>
      <c r="D63" s="313"/>
      <c r="E63" s="314" t="str">
        <f t="shared" si="2"/>
        <v/>
      </c>
      <c r="F63" s="309" t="str">
        <f t="shared" si="0"/>
        <v>否</v>
      </c>
      <c r="G63" s="294" t="str">
        <f t="shared" si="1"/>
        <v>项</v>
      </c>
    </row>
    <row r="64" s="287" customFormat="1" ht="18.75" spans="1:7">
      <c r="A64" s="311" t="s">
        <v>2632</v>
      </c>
      <c r="B64" s="312" t="s">
        <v>2633</v>
      </c>
      <c r="C64" s="313"/>
      <c r="D64" s="313"/>
      <c r="E64" s="314" t="str">
        <f t="shared" si="2"/>
        <v/>
      </c>
      <c r="F64" s="309" t="str">
        <f t="shared" si="0"/>
        <v>否</v>
      </c>
      <c r="G64" s="294" t="str">
        <f t="shared" si="1"/>
        <v>项</v>
      </c>
    </row>
    <row r="65" s="287" customFormat="1" ht="18.75" spans="1:7">
      <c r="A65" s="311" t="s">
        <v>2634</v>
      </c>
      <c r="B65" s="312" t="s">
        <v>2635</v>
      </c>
      <c r="C65" s="313"/>
      <c r="D65" s="313"/>
      <c r="E65" s="314" t="str">
        <f t="shared" si="2"/>
        <v/>
      </c>
      <c r="F65" s="309" t="str">
        <f t="shared" si="0"/>
        <v>否</v>
      </c>
      <c r="G65" s="294" t="str">
        <f t="shared" si="1"/>
        <v>项</v>
      </c>
    </row>
    <row r="66" s="287" customFormat="1" ht="18.75" spans="1:7">
      <c r="A66" s="311" t="s">
        <v>2636</v>
      </c>
      <c r="B66" s="312" t="s">
        <v>2637</v>
      </c>
      <c r="C66" s="313"/>
      <c r="D66" s="313"/>
      <c r="E66" s="314" t="str">
        <f t="shared" si="2"/>
        <v/>
      </c>
      <c r="F66" s="309" t="str">
        <f t="shared" si="0"/>
        <v>否</v>
      </c>
      <c r="G66" s="294" t="str">
        <f t="shared" si="1"/>
        <v>项</v>
      </c>
    </row>
    <row r="67" s="287" customFormat="1" ht="18.75" spans="1:7">
      <c r="A67" s="311" t="s">
        <v>2638</v>
      </c>
      <c r="B67" s="312" t="s">
        <v>2639</v>
      </c>
      <c r="C67" s="313"/>
      <c r="D67" s="313"/>
      <c r="E67" s="314" t="str">
        <f t="shared" si="2"/>
        <v/>
      </c>
      <c r="F67" s="309" t="str">
        <f t="shared" si="0"/>
        <v>否</v>
      </c>
      <c r="G67" s="294" t="str">
        <f t="shared" si="1"/>
        <v>项</v>
      </c>
    </row>
    <row r="68" s="287" customFormat="1" ht="18.75" spans="1:7">
      <c r="A68" s="306" t="s">
        <v>2640</v>
      </c>
      <c r="B68" s="317" t="s">
        <v>2641</v>
      </c>
      <c r="C68" s="318">
        <f>SUM(C69:C71)</f>
        <v>0</v>
      </c>
      <c r="D68" s="318">
        <f>SUM(D69:D71)</f>
        <v>0</v>
      </c>
      <c r="E68" s="319" t="str">
        <f t="shared" si="2"/>
        <v/>
      </c>
      <c r="F68" s="309" t="str">
        <f t="shared" ref="F68:F97" si="3">IF(LEN(A68)=3,"是",IF(B68&lt;&gt;"",IF(SUM(C68:D68)&lt;&gt;0,"是","否"),"是"))</f>
        <v>否</v>
      </c>
      <c r="G68" s="294" t="str">
        <f t="shared" ref="G68:G97" si="4">IF(LEN(A68)=3,"类",IF(LEN(A68)=5,"款","项"))</f>
        <v>款</v>
      </c>
    </row>
    <row r="69" s="287" customFormat="1" ht="18.75" spans="1:7">
      <c r="A69" s="311" t="s">
        <v>2642</v>
      </c>
      <c r="B69" s="312" t="s">
        <v>2643</v>
      </c>
      <c r="C69" s="313"/>
      <c r="D69" s="313"/>
      <c r="E69" s="314" t="str">
        <f t="shared" si="2"/>
        <v/>
      </c>
      <c r="F69" s="309" t="str">
        <f t="shared" si="3"/>
        <v>否</v>
      </c>
      <c r="G69" s="294" t="str">
        <f t="shared" si="4"/>
        <v>项</v>
      </c>
    </row>
    <row r="70" s="287" customFormat="1" ht="18.75" spans="1:7">
      <c r="A70" s="311" t="s">
        <v>2644</v>
      </c>
      <c r="B70" s="312" t="s">
        <v>2645</v>
      </c>
      <c r="C70" s="313"/>
      <c r="D70" s="313"/>
      <c r="E70" s="314" t="str">
        <f t="shared" si="2"/>
        <v/>
      </c>
      <c r="F70" s="309" t="str">
        <f t="shared" si="3"/>
        <v>否</v>
      </c>
      <c r="G70" s="294" t="str">
        <f t="shared" si="4"/>
        <v>项</v>
      </c>
    </row>
    <row r="71" s="287" customFormat="1" ht="18.75" spans="1:7">
      <c r="A71" s="311" t="s">
        <v>2646</v>
      </c>
      <c r="B71" s="312" t="s">
        <v>2647</v>
      </c>
      <c r="C71" s="313"/>
      <c r="D71" s="313"/>
      <c r="E71" s="314" t="str">
        <f t="shared" si="2"/>
        <v/>
      </c>
      <c r="F71" s="309" t="str">
        <f t="shared" si="3"/>
        <v>否</v>
      </c>
      <c r="G71" s="294" t="str">
        <f t="shared" si="4"/>
        <v>项</v>
      </c>
    </row>
    <row r="72" s="287" customFormat="1" ht="18.75" spans="1:7">
      <c r="A72" s="306" t="s">
        <v>2648</v>
      </c>
      <c r="B72" s="317" t="s">
        <v>2649</v>
      </c>
      <c r="C72" s="318">
        <f>SUM(C73:C75)</f>
        <v>0</v>
      </c>
      <c r="D72" s="318">
        <f>SUM(D73:D75)</f>
        <v>0</v>
      </c>
      <c r="E72" s="319" t="str">
        <f t="shared" si="2"/>
        <v/>
      </c>
      <c r="F72" s="309" t="str">
        <f t="shared" si="3"/>
        <v>否</v>
      </c>
      <c r="G72" s="294" t="str">
        <f t="shared" si="4"/>
        <v>款</v>
      </c>
    </row>
    <row r="73" s="287" customFormat="1" ht="18.75" spans="1:7">
      <c r="A73" s="311" t="s">
        <v>2650</v>
      </c>
      <c r="B73" s="312" t="s">
        <v>2597</v>
      </c>
      <c r="C73" s="313"/>
      <c r="D73" s="313"/>
      <c r="E73" s="314" t="str">
        <f t="shared" si="2"/>
        <v/>
      </c>
      <c r="F73" s="309" t="str">
        <f t="shared" si="3"/>
        <v>否</v>
      </c>
      <c r="G73" s="294" t="str">
        <f t="shared" si="4"/>
        <v>项</v>
      </c>
    </row>
    <row r="74" s="287" customFormat="1" ht="18.75" spans="1:7">
      <c r="A74" s="311" t="s">
        <v>2651</v>
      </c>
      <c r="B74" s="312" t="s">
        <v>2599</v>
      </c>
      <c r="C74" s="313"/>
      <c r="D74" s="313"/>
      <c r="E74" s="314" t="str">
        <f t="shared" si="2"/>
        <v/>
      </c>
      <c r="F74" s="309" t="str">
        <f t="shared" si="3"/>
        <v>否</v>
      </c>
      <c r="G74" s="294" t="str">
        <f t="shared" si="4"/>
        <v>项</v>
      </c>
    </row>
    <row r="75" s="287" customFormat="1" ht="18.75" spans="1:7">
      <c r="A75" s="311" t="s">
        <v>2652</v>
      </c>
      <c r="B75" s="312" t="s">
        <v>2653</v>
      </c>
      <c r="C75" s="313"/>
      <c r="D75" s="313"/>
      <c r="E75" s="314" t="str">
        <f t="shared" si="2"/>
        <v/>
      </c>
      <c r="F75" s="309" t="str">
        <f t="shared" si="3"/>
        <v>否</v>
      </c>
      <c r="G75" s="294" t="str">
        <f t="shared" si="4"/>
        <v>项</v>
      </c>
    </row>
    <row r="76" s="287" customFormat="1" ht="18.75" spans="1:7">
      <c r="A76" s="306" t="s">
        <v>2654</v>
      </c>
      <c r="B76" s="317" t="s">
        <v>2655</v>
      </c>
      <c r="C76" s="318">
        <f>SUM(C77:C79)</f>
        <v>0</v>
      </c>
      <c r="D76" s="318">
        <f>SUM(D77:D79)</f>
        <v>0</v>
      </c>
      <c r="E76" s="319" t="str">
        <f t="shared" si="2"/>
        <v/>
      </c>
      <c r="F76" s="309" t="str">
        <f t="shared" si="3"/>
        <v>否</v>
      </c>
      <c r="G76" s="294" t="str">
        <f t="shared" si="4"/>
        <v>款</v>
      </c>
    </row>
    <row r="77" s="287" customFormat="1" ht="18.75" spans="1:7">
      <c r="A77" s="311" t="s">
        <v>2656</v>
      </c>
      <c r="B77" s="312" t="s">
        <v>2597</v>
      </c>
      <c r="C77" s="313"/>
      <c r="D77" s="313"/>
      <c r="E77" s="314" t="str">
        <f t="shared" ref="E77:E97" si="5">IF(C77&gt;0,D77/C77-1,IF(C77&lt;0,-(D77/C77-1),""))</f>
        <v/>
      </c>
      <c r="F77" s="309" t="str">
        <f t="shared" si="3"/>
        <v>否</v>
      </c>
      <c r="G77" s="294" t="str">
        <f t="shared" si="4"/>
        <v>项</v>
      </c>
    </row>
    <row r="78" s="287" customFormat="1" ht="18.75" spans="1:7">
      <c r="A78" s="311" t="s">
        <v>2657</v>
      </c>
      <c r="B78" s="312" t="s">
        <v>2599</v>
      </c>
      <c r="C78" s="313"/>
      <c r="D78" s="313"/>
      <c r="E78" s="314" t="str">
        <f t="shared" si="5"/>
        <v/>
      </c>
      <c r="F78" s="309" t="str">
        <f t="shared" si="3"/>
        <v>否</v>
      </c>
      <c r="G78" s="294" t="str">
        <f t="shared" si="4"/>
        <v>项</v>
      </c>
    </row>
    <row r="79" s="287" customFormat="1" ht="37.5" spans="1:7">
      <c r="A79" s="311" t="s">
        <v>2658</v>
      </c>
      <c r="B79" s="312" t="s">
        <v>2659</v>
      </c>
      <c r="C79" s="313"/>
      <c r="D79" s="313"/>
      <c r="E79" s="314" t="str">
        <f t="shared" si="5"/>
        <v/>
      </c>
      <c r="F79" s="309" t="str">
        <f t="shared" si="3"/>
        <v>否</v>
      </c>
      <c r="G79" s="294" t="str">
        <f t="shared" si="4"/>
        <v>项</v>
      </c>
    </row>
    <row r="80" s="287" customFormat="1" ht="37.5" spans="1:7">
      <c r="A80" s="306" t="s">
        <v>2660</v>
      </c>
      <c r="B80" s="317" t="s">
        <v>2661</v>
      </c>
      <c r="C80" s="318">
        <f>SUM(C81:C85)</f>
        <v>0</v>
      </c>
      <c r="D80" s="318">
        <f>SUM(D81:D85)</f>
        <v>0</v>
      </c>
      <c r="E80" s="319" t="str">
        <f t="shared" si="5"/>
        <v/>
      </c>
      <c r="F80" s="309" t="str">
        <f t="shared" si="3"/>
        <v>否</v>
      </c>
      <c r="G80" s="294" t="str">
        <f t="shared" si="4"/>
        <v>款</v>
      </c>
    </row>
    <row r="81" s="287" customFormat="1" ht="18.75" spans="1:7">
      <c r="A81" s="311" t="s">
        <v>2662</v>
      </c>
      <c r="B81" s="312" t="s">
        <v>2631</v>
      </c>
      <c r="C81" s="313"/>
      <c r="D81" s="313"/>
      <c r="E81" s="314" t="str">
        <f t="shared" si="5"/>
        <v/>
      </c>
      <c r="F81" s="309" t="str">
        <f t="shared" si="3"/>
        <v>否</v>
      </c>
      <c r="G81" s="294" t="str">
        <f t="shared" si="4"/>
        <v>项</v>
      </c>
    </row>
    <row r="82" s="287" customFormat="1" ht="18.75" spans="1:7">
      <c r="A82" s="311" t="s">
        <v>2663</v>
      </c>
      <c r="B82" s="312" t="s">
        <v>2633</v>
      </c>
      <c r="C82" s="313"/>
      <c r="D82" s="313"/>
      <c r="E82" s="314" t="str">
        <f t="shared" si="5"/>
        <v/>
      </c>
      <c r="F82" s="309" t="str">
        <f t="shared" si="3"/>
        <v>否</v>
      </c>
      <c r="G82" s="294" t="str">
        <f t="shared" si="4"/>
        <v>项</v>
      </c>
    </row>
    <row r="83" s="287" customFormat="1" ht="18.75" spans="1:7">
      <c r="A83" s="311" t="s">
        <v>2664</v>
      </c>
      <c r="B83" s="312" t="s">
        <v>2635</v>
      </c>
      <c r="C83" s="313"/>
      <c r="D83" s="313"/>
      <c r="E83" s="314" t="str">
        <f t="shared" si="5"/>
        <v/>
      </c>
      <c r="F83" s="309" t="str">
        <f t="shared" si="3"/>
        <v>否</v>
      </c>
      <c r="G83" s="294" t="str">
        <f t="shared" si="4"/>
        <v>项</v>
      </c>
    </row>
    <row r="84" s="287" customFormat="1" ht="18.75" spans="1:7">
      <c r="A84" s="311" t="s">
        <v>2665</v>
      </c>
      <c r="B84" s="312" t="s">
        <v>2637</v>
      </c>
      <c r="C84" s="313"/>
      <c r="D84" s="313"/>
      <c r="E84" s="314" t="str">
        <f t="shared" si="5"/>
        <v/>
      </c>
      <c r="F84" s="309" t="str">
        <f t="shared" si="3"/>
        <v>否</v>
      </c>
      <c r="G84" s="294" t="str">
        <f t="shared" si="4"/>
        <v>项</v>
      </c>
    </row>
    <row r="85" s="287" customFormat="1" ht="37.5" spans="1:7">
      <c r="A85" s="311" t="s">
        <v>2666</v>
      </c>
      <c r="B85" s="312" t="s">
        <v>2667</v>
      </c>
      <c r="C85" s="313"/>
      <c r="D85" s="313"/>
      <c r="E85" s="314" t="str">
        <f t="shared" si="5"/>
        <v/>
      </c>
      <c r="F85" s="309" t="str">
        <f t="shared" si="3"/>
        <v>否</v>
      </c>
      <c r="G85" s="294" t="str">
        <f t="shared" si="4"/>
        <v>项</v>
      </c>
    </row>
    <row r="86" s="287" customFormat="1" ht="37.5" spans="1:7">
      <c r="A86" s="306" t="s">
        <v>2668</v>
      </c>
      <c r="B86" s="317" t="s">
        <v>2669</v>
      </c>
      <c r="C86" s="318">
        <f>SUM(C87:C88)</f>
        <v>0</v>
      </c>
      <c r="D86" s="318">
        <f>SUM(D87:D88)</f>
        <v>0</v>
      </c>
      <c r="E86" s="319" t="str">
        <f t="shared" si="5"/>
        <v/>
      </c>
      <c r="F86" s="309" t="str">
        <f t="shared" si="3"/>
        <v>否</v>
      </c>
      <c r="G86" s="294" t="str">
        <f t="shared" si="4"/>
        <v>款</v>
      </c>
    </row>
    <row r="87" s="287" customFormat="1" ht="18.75" spans="1:7">
      <c r="A87" s="311" t="s">
        <v>2670</v>
      </c>
      <c r="B87" s="312" t="s">
        <v>2643</v>
      </c>
      <c r="C87" s="313"/>
      <c r="D87" s="313"/>
      <c r="E87" s="314" t="str">
        <f t="shared" si="5"/>
        <v/>
      </c>
      <c r="F87" s="309" t="str">
        <f t="shared" si="3"/>
        <v>否</v>
      </c>
      <c r="G87" s="294" t="str">
        <f t="shared" si="4"/>
        <v>项</v>
      </c>
    </row>
    <row r="88" s="287" customFormat="1" ht="37.5" spans="1:7">
      <c r="A88" s="311" t="s">
        <v>2671</v>
      </c>
      <c r="B88" s="312" t="s">
        <v>2672</v>
      </c>
      <c r="C88" s="313"/>
      <c r="D88" s="313"/>
      <c r="E88" s="314" t="str">
        <f t="shared" si="5"/>
        <v/>
      </c>
      <c r="F88" s="309" t="str">
        <f t="shared" si="3"/>
        <v>否</v>
      </c>
      <c r="G88" s="294" t="str">
        <f t="shared" si="4"/>
        <v>项</v>
      </c>
    </row>
    <row r="89" s="287" customFormat="1" ht="37.5" spans="1:7">
      <c r="A89" s="306" t="s">
        <v>2673</v>
      </c>
      <c r="B89" s="317" t="s">
        <v>2674</v>
      </c>
      <c r="C89" s="318">
        <f>SUM(C90:C97)</f>
        <v>0</v>
      </c>
      <c r="D89" s="318">
        <f>SUM(D90:D97)</f>
        <v>0</v>
      </c>
      <c r="E89" s="319" t="str">
        <f t="shared" si="5"/>
        <v/>
      </c>
      <c r="F89" s="309" t="str">
        <f t="shared" si="3"/>
        <v>否</v>
      </c>
      <c r="G89" s="294" t="str">
        <f t="shared" si="4"/>
        <v>款</v>
      </c>
    </row>
    <row r="90" s="287" customFormat="1" ht="18.75" spans="1:7">
      <c r="A90" s="311" t="s">
        <v>2675</v>
      </c>
      <c r="B90" s="312" t="s">
        <v>2597</v>
      </c>
      <c r="C90" s="313"/>
      <c r="D90" s="313"/>
      <c r="E90" s="314" t="str">
        <f t="shared" si="5"/>
        <v/>
      </c>
      <c r="F90" s="309" t="str">
        <f t="shared" si="3"/>
        <v>否</v>
      </c>
      <c r="G90" s="294" t="str">
        <f t="shared" si="4"/>
        <v>项</v>
      </c>
    </row>
    <row r="91" s="287" customFormat="1" ht="18.75" spans="1:7">
      <c r="A91" s="311" t="s">
        <v>2676</v>
      </c>
      <c r="B91" s="312" t="s">
        <v>2599</v>
      </c>
      <c r="C91" s="313"/>
      <c r="D91" s="313"/>
      <c r="E91" s="314" t="str">
        <f t="shared" si="5"/>
        <v/>
      </c>
      <c r="F91" s="309" t="str">
        <f t="shared" si="3"/>
        <v>否</v>
      </c>
      <c r="G91" s="294" t="str">
        <f t="shared" si="4"/>
        <v>项</v>
      </c>
    </row>
    <row r="92" s="287" customFormat="1" ht="18.75" spans="1:7">
      <c r="A92" s="311" t="s">
        <v>2677</v>
      </c>
      <c r="B92" s="312" t="s">
        <v>2601</v>
      </c>
      <c r="C92" s="313"/>
      <c r="D92" s="313"/>
      <c r="E92" s="314" t="str">
        <f t="shared" si="5"/>
        <v/>
      </c>
      <c r="F92" s="309" t="str">
        <f t="shared" si="3"/>
        <v>否</v>
      </c>
      <c r="G92" s="294" t="str">
        <f t="shared" si="4"/>
        <v>项</v>
      </c>
    </row>
    <row r="93" s="287" customFormat="1" ht="18.75" spans="1:7">
      <c r="A93" s="311" t="s">
        <v>2678</v>
      </c>
      <c r="B93" s="312" t="s">
        <v>2603</v>
      </c>
      <c r="C93" s="313"/>
      <c r="D93" s="313"/>
      <c r="E93" s="314" t="str">
        <f t="shared" si="5"/>
        <v/>
      </c>
      <c r="F93" s="309" t="str">
        <f t="shared" si="3"/>
        <v>否</v>
      </c>
      <c r="G93" s="294" t="str">
        <f t="shared" si="4"/>
        <v>项</v>
      </c>
    </row>
    <row r="94" s="287" customFormat="1" ht="18.75" spans="1:7">
      <c r="A94" s="311" t="s">
        <v>2679</v>
      </c>
      <c r="B94" s="312" t="s">
        <v>2609</v>
      </c>
      <c r="C94" s="313"/>
      <c r="D94" s="313"/>
      <c r="E94" s="314" t="str">
        <f t="shared" si="5"/>
        <v/>
      </c>
      <c r="F94" s="309" t="str">
        <f t="shared" si="3"/>
        <v>否</v>
      </c>
      <c r="G94" s="294" t="str">
        <f t="shared" si="4"/>
        <v>项</v>
      </c>
    </row>
    <row r="95" s="287" customFormat="1" ht="18.75" spans="1:7">
      <c r="A95" s="311" t="s">
        <v>2680</v>
      </c>
      <c r="B95" s="312" t="s">
        <v>2613</v>
      </c>
      <c r="C95" s="313"/>
      <c r="D95" s="313"/>
      <c r="E95" s="314" t="str">
        <f t="shared" si="5"/>
        <v/>
      </c>
      <c r="F95" s="309" t="str">
        <f t="shared" si="3"/>
        <v>否</v>
      </c>
      <c r="G95" s="294" t="str">
        <f t="shared" si="4"/>
        <v>项</v>
      </c>
    </row>
    <row r="96" s="287" customFormat="1" ht="18.75" spans="1:7">
      <c r="A96" s="311" t="s">
        <v>2681</v>
      </c>
      <c r="B96" s="312" t="s">
        <v>2615</v>
      </c>
      <c r="C96" s="313"/>
      <c r="D96" s="313"/>
      <c r="E96" s="314" t="str">
        <f t="shared" si="5"/>
        <v/>
      </c>
      <c r="F96" s="309" t="str">
        <f t="shared" si="3"/>
        <v>否</v>
      </c>
      <c r="G96" s="294" t="str">
        <f t="shared" si="4"/>
        <v>项</v>
      </c>
    </row>
    <row r="97" s="287" customFormat="1" ht="37.5" spans="1:7">
      <c r="A97" s="311" t="s">
        <v>2682</v>
      </c>
      <c r="B97" s="312" t="s">
        <v>2683</v>
      </c>
      <c r="C97" s="313"/>
      <c r="D97" s="313"/>
      <c r="E97" s="314" t="str">
        <f t="shared" si="5"/>
        <v/>
      </c>
      <c r="F97" s="309" t="str">
        <f t="shared" si="3"/>
        <v>否</v>
      </c>
      <c r="G97" s="294" t="str">
        <f t="shared" si="4"/>
        <v>项</v>
      </c>
    </row>
    <row r="98" s="287" customFormat="1" ht="18.75" spans="1:7">
      <c r="A98" s="306" t="s">
        <v>2673</v>
      </c>
      <c r="B98" s="317" t="s">
        <v>2684</v>
      </c>
      <c r="C98" s="313"/>
      <c r="D98" s="313">
        <f>D99</f>
        <v>7932</v>
      </c>
      <c r="E98" s="185"/>
      <c r="F98" s="309"/>
      <c r="G98" s="294"/>
    </row>
    <row r="99" s="287" customFormat="1" ht="18.75" spans="1:7">
      <c r="A99" s="311">
        <v>2129801</v>
      </c>
      <c r="B99" s="312" t="s">
        <v>3008</v>
      </c>
      <c r="C99" s="313"/>
      <c r="D99" s="313">
        <v>7932</v>
      </c>
      <c r="E99" s="314"/>
      <c r="F99" s="309"/>
      <c r="G99" s="294"/>
    </row>
    <row r="100" s="287" customFormat="1" ht="18.75" spans="1:7">
      <c r="A100" s="306" t="s">
        <v>91</v>
      </c>
      <c r="B100" s="307" t="s">
        <v>2685</v>
      </c>
      <c r="C100" s="308">
        <f>C101+C106+C111+C116+C119+C124</f>
        <v>0</v>
      </c>
      <c r="D100" s="308">
        <f>D101+D106+D111+D116+D119+D124</f>
        <v>11</v>
      </c>
      <c r="E100" s="185" t="e">
        <f>(D100-C100)/C100</f>
        <v>#DIV/0!</v>
      </c>
      <c r="F100" s="309" t="str">
        <f t="shared" ref="F100:F133" si="6">IF(LEN(A100)=3,"是",IF(B100&lt;&gt;"",IF(SUM(C100:D100)&lt;&gt;0,"是","否"),"是"))</f>
        <v>是</v>
      </c>
      <c r="G100" s="294" t="str">
        <f t="shared" ref="G100:G133" si="7">IF(LEN(A100)=3,"类",IF(LEN(A100)=5,"款","项"))</f>
        <v>类</v>
      </c>
    </row>
    <row r="101" s="287" customFormat="1" ht="18.75" spans="1:7">
      <c r="A101" s="306" t="s">
        <v>2686</v>
      </c>
      <c r="B101" s="307" t="s">
        <v>2687</v>
      </c>
      <c r="C101" s="308"/>
      <c r="D101" s="308"/>
      <c r="E101" s="320"/>
      <c r="F101" s="309" t="str">
        <f t="shared" si="6"/>
        <v>否</v>
      </c>
      <c r="G101" s="294" t="str">
        <f t="shared" si="7"/>
        <v>款</v>
      </c>
    </row>
    <row r="102" s="287" customFormat="1" ht="18.75" spans="1:7">
      <c r="A102" s="311" t="s">
        <v>2688</v>
      </c>
      <c r="B102" s="312" t="s">
        <v>2567</v>
      </c>
      <c r="C102" s="313"/>
      <c r="D102" s="313"/>
      <c r="E102" s="314" t="str">
        <f t="shared" ref="E100:E133" si="8">IF(C102&gt;0,D102/C102-1,IF(C102&lt;0,-(D102/C102-1),""))</f>
        <v/>
      </c>
      <c r="F102" s="309" t="str">
        <f t="shared" si="6"/>
        <v>否</v>
      </c>
      <c r="G102" s="294" t="str">
        <f t="shared" si="7"/>
        <v>项</v>
      </c>
    </row>
    <row r="103" s="287" customFormat="1" ht="18.75" spans="1:7">
      <c r="A103" s="311" t="s">
        <v>2689</v>
      </c>
      <c r="B103" s="312" t="s">
        <v>2690</v>
      </c>
      <c r="C103" s="313"/>
      <c r="D103" s="313"/>
      <c r="E103" s="314" t="str">
        <f t="shared" si="8"/>
        <v/>
      </c>
      <c r="F103" s="309" t="str">
        <f t="shared" si="6"/>
        <v>否</v>
      </c>
      <c r="G103" s="294" t="str">
        <f t="shared" si="7"/>
        <v>项</v>
      </c>
    </row>
    <row r="104" s="287" customFormat="1" ht="18.75" spans="1:7">
      <c r="A104" s="311" t="s">
        <v>2691</v>
      </c>
      <c r="B104" s="312" t="s">
        <v>2692</v>
      </c>
      <c r="C104" s="313"/>
      <c r="D104" s="313"/>
      <c r="E104" s="314" t="str">
        <f t="shared" si="8"/>
        <v/>
      </c>
      <c r="F104" s="309" t="str">
        <f t="shared" si="6"/>
        <v>否</v>
      </c>
      <c r="G104" s="294" t="str">
        <f t="shared" si="7"/>
        <v>项</v>
      </c>
    </row>
    <row r="105" s="287" customFormat="1" ht="18.75" spans="1:7">
      <c r="A105" s="311" t="s">
        <v>2693</v>
      </c>
      <c r="B105" s="310" t="s">
        <v>2694</v>
      </c>
      <c r="C105" s="315"/>
      <c r="D105" s="315"/>
      <c r="E105" s="316"/>
      <c r="F105" s="309" t="str">
        <f t="shared" si="6"/>
        <v>否</v>
      </c>
      <c r="G105" s="294" t="str">
        <f t="shared" si="7"/>
        <v>项</v>
      </c>
    </row>
    <row r="106" s="287" customFormat="1" ht="18.75" spans="1:7">
      <c r="A106" s="306" t="s">
        <v>2695</v>
      </c>
      <c r="B106" s="317" t="s">
        <v>2696</v>
      </c>
      <c r="C106" s="318">
        <f>SUM(C107:C110)</f>
        <v>0</v>
      </c>
      <c r="D106" s="318">
        <f>SUM(D107:D110)</f>
        <v>0</v>
      </c>
      <c r="E106" s="319" t="str">
        <f t="shared" si="8"/>
        <v/>
      </c>
      <c r="F106" s="309" t="str">
        <f t="shared" si="6"/>
        <v>否</v>
      </c>
      <c r="G106" s="294" t="str">
        <f t="shared" si="7"/>
        <v>款</v>
      </c>
    </row>
    <row r="107" s="287" customFormat="1" ht="18.75" spans="1:7">
      <c r="A107" s="311" t="s">
        <v>2697</v>
      </c>
      <c r="B107" s="312" t="s">
        <v>2567</v>
      </c>
      <c r="C107" s="313"/>
      <c r="D107" s="313"/>
      <c r="E107" s="314" t="str">
        <f t="shared" si="8"/>
        <v/>
      </c>
      <c r="F107" s="309" t="str">
        <f t="shared" si="6"/>
        <v>否</v>
      </c>
      <c r="G107" s="294" t="str">
        <f t="shared" si="7"/>
        <v>项</v>
      </c>
    </row>
    <row r="108" s="287" customFormat="1" ht="18.75" spans="1:7">
      <c r="A108" s="311" t="s">
        <v>2698</v>
      </c>
      <c r="B108" s="312" t="s">
        <v>2690</v>
      </c>
      <c r="C108" s="313"/>
      <c r="D108" s="313"/>
      <c r="E108" s="314" t="str">
        <f t="shared" si="8"/>
        <v/>
      </c>
      <c r="F108" s="309" t="str">
        <f t="shared" si="6"/>
        <v>否</v>
      </c>
      <c r="G108" s="294" t="str">
        <f t="shared" si="7"/>
        <v>项</v>
      </c>
    </row>
    <row r="109" s="287" customFormat="1" ht="18.75" spans="1:7">
      <c r="A109" s="311" t="s">
        <v>2699</v>
      </c>
      <c r="B109" s="312" t="s">
        <v>2700</v>
      </c>
      <c r="C109" s="313"/>
      <c r="D109" s="313"/>
      <c r="E109" s="314" t="str">
        <f t="shared" si="8"/>
        <v/>
      </c>
      <c r="F109" s="309" t="str">
        <f t="shared" si="6"/>
        <v>否</v>
      </c>
      <c r="G109" s="294" t="str">
        <f t="shared" si="7"/>
        <v>项</v>
      </c>
    </row>
    <row r="110" s="287" customFormat="1" ht="18.75" spans="1:7">
      <c r="A110" s="311" t="s">
        <v>2701</v>
      </c>
      <c r="B110" s="312" t="s">
        <v>2702</v>
      </c>
      <c r="C110" s="313"/>
      <c r="D110" s="313"/>
      <c r="E110" s="314" t="str">
        <f t="shared" si="8"/>
        <v/>
      </c>
      <c r="F110" s="309" t="str">
        <f t="shared" si="6"/>
        <v>否</v>
      </c>
      <c r="G110" s="294" t="str">
        <f t="shared" si="7"/>
        <v>项</v>
      </c>
    </row>
    <row r="111" s="287" customFormat="1" ht="18.75" spans="1:7">
      <c r="A111" s="306" t="s">
        <v>2703</v>
      </c>
      <c r="B111" s="307" t="s">
        <v>2704</v>
      </c>
      <c r="C111" s="308"/>
      <c r="D111" s="308"/>
      <c r="E111" s="320"/>
      <c r="F111" s="309" t="str">
        <f t="shared" si="6"/>
        <v>否</v>
      </c>
      <c r="G111" s="294" t="str">
        <f t="shared" si="7"/>
        <v>款</v>
      </c>
    </row>
    <row r="112" s="287" customFormat="1" ht="18.75" spans="1:7">
      <c r="A112" s="311" t="s">
        <v>2705</v>
      </c>
      <c r="B112" s="312" t="s">
        <v>2706</v>
      </c>
      <c r="C112" s="313"/>
      <c r="D112" s="313"/>
      <c r="E112" s="314" t="str">
        <f t="shared" si="8"/>
        <v/>
      </c>
      <c r="F112" s="309" t="str">
        <f t="shared" si="6"/>
        <v>否</v>
      </c>
      <c r="G112" s="294" t="str">
        <f t="shared" si="7"/>
        <v>项</v>
      </c>
    </row>
    <row r="113" s="287" customFormat="1" ht="18.75" spans="1:7">
      <c r="A113" s="311" t="s">
        <v>2707</v>
      </c>
      <c r="B113" s="312" t="s">
        <v>2708</v>
      </c>
      <c r="C113" s="313"/>
      <c r="D113" s="313"/>
      <c r="E113" s="314" t="str">
        <f t="shared" si="8"/>
        <v/>
      </c>
      <c r="F113" s="309" t="str">
        <f t="shared" si="6"/>
        <v>否</v>
      </c>
      <c r="G113" s="294" t="str">
        <f t="shared" si="7"/>
        <v>项</v>
      </c>
    </row>
    <row r="114" s="287" customFormat="1" ht="18.75" spans="1:7">
      <c r="A114" s="311" t="s">
        <v>2709</v>
      </c>
      <c r="B114" s="312" t="s">
        <v>2710</v>
      </c>
      <c r="C114" s="313"/>
      <c r="D114" s="313"/>
      <c r="E114" s="314" t="str">
        <f t="shared" si="8"/>
        <v/>
      </c>
      <c r="F114" s="309" t="str">
        <f t="shared" si="6"/>
        <v>否</v>
      </c>
      <c r="G114" s="294" t="str">
        <f t="shared" si="7"/>
        <v>项</v>
      </c>
    </row>
    <row r="115" s="287" customFormat="1" ht="18.75" spans="1:7">
      <c r="A115" s="311" t="s">
        <v>2711</v>
      </c>
      <c r="B115" s="310" t="s">
        <v>2712</v>
      </c>
      <c r="C115" s="315"/>
      <c r="D115" s="315"/>
      <c r="E115" s="316"/>
      <c r="F115" s="309" t="str">
        <f t="shared" si="6"/>
        <v>否</v>
      </c>
      <c r="G115" s="294" t="str">
        <f t="shared" si="7"/>
        <v>项</v>
      </c>
    </row>
    <row r="116" s="287" customFormat="1" ht="37.5" spans="1:7">
      <c r="A116" s="321">
        <v>21370</v>
      </c>
      <c r="B116" s="317" t="s">
        <v>2713</v>
      </c>
      <c r="C116" s="318">
        <f>SUM(C117:C118)</f>
        <v>0</v>
      </c>
      <c r="D116" s="318">
        <f>SUM(D117:D118)</f>
        <v>0</v>
      </c>
      <c r="E116" s="319" t="str">
        <f t="shared" si="8"/>
        <v/>
      </c>
      <c r="F116" s="309" t="str">
        <f t="shared" si="6"/>
        <v>否</v>
      </c>
      <c r="G116" s="294" t="str">
        <f t="shared" si="7"/>
        <v>款</v>
      </c>
    </row>
    <row r="117" s="287" customFormat="1" ht="18.75" spans="1:7">
      <c r="A117" s="322">
        <v>2137001</v>
      </c>
      <c r="B117" s="312" t="s">
        <v>2567</v>
      </c>
      <c r="C117" s="313"/>
      <c r="D117" s="313"/>
      <c r="E117" s="314" t="str">
        <f t="shared" si="8"/>
        <v/>
      </c>
      <c r="F117" s="309" t="str">
        <f t="shared" si="6"/>
        <v>否</v>
      </c>
      <c r="G117" s="294" t="str">
        <f t="shared" si="7"/>
        <v>项</v>
      </c>
    </row>
    <row r="118" s="287" customFormat="1" ht="37.5" spans="1:7">
      <c r="A118" s="322">
        <v>2137099</v>
      </c>
      <c r="B118" s="312" t="s">
        <v>2714</v>
      </c>
      <c r="C118" s="313"/>
      <c r="D118" s="313"/>
      <c r="E118" s="314" t="str">
        <f t="shared" si="8"/>
        <v/>
      </c>
      <c r="F118" s="309" t="str">
        <f t="shared" si="6"/>
        <v>否</v>
      </c>
      <c r="G118" s="294" t="str">
        <f t="shared" si="7"/>
        <v>项</v>
      </c>
    </row>
    <row r="119" s="287" customFormat="1" ht="37.5" spans="1:7">
      <c r="A119" s="321">
        <v>21371</v>
      </c>
      <c r="B119" s="317" t="s">
        <v>2715</v>
      </c>
      <c r="C119" s="318">
        <f>SUM(C120:C123)</f>
        <v>0</v>
      </c>
      <c r="D119" s="318">
        <f>SUM(D120:D123)</f>
        <v>0</v>
      </c>
      <c r="E119" s="319" t="str">
        <f t="shared" si="8"/>
        <v/>
      </c>
      <c r="F119" s="309" t="str">
        <f t="shared" si="6"/>
        <v>否</v>
      </c>
      <c r="G119" s="294" t="str">
        <f t="shared" si="7"/>
        <v>款</v>
      </c>
    </row>
    <row r="120" s="287" customFormat="1" ht="18.75" spans="1:7">
      <c r="A120" s="322">
        <v>2137101</v>
      </c>
      <c r="B120" s="312" t="s">
        <v>2706</v>
      </c>
      <c r="C120" s="313"/>
      <c r="D120" s="313"/>
      <c r="E120" s="314" t="str">
        <f t="shared" si="8"/>
        <v/>
      </c>
      <c r="F120" s="309" t="str">
        <f t="shared" si="6"/>
        <v>否</v>
      </c>
      <c r="G120" s="294" t="str">
        <f t="shared" si="7"/>
        <v>项</v>
      </c>
    </row>
    <row r="121" s="287" customFormat="1" ht="18.75" spans="1:7">
      <c r="A121" s="322">
        <v>2137102</v>
      </c>
      <c r="B121" s="312" t="s">
        <v>2716</v>
      </c>
      <c r="C121" s="313"/>
      <c r="D121" s="313"/>
      <c r="E121" s="314" t="str">
        <f t="shared" si="8"/>
        <v/>
      </c>
      <c r="F121" s="309" t="str">
        <f t="shared" si="6"/>
        <v>否</v>
      </c>
      <c r="G121" s="294" t="str">
        <f t="shared" si="7"/>
        <v>项</v>
      </c>
    </row>
    <row r="122" s="287" customFormat="1" ht="18.75" spans="1:7">
      <c r="A122" s="322">
        <v>2137103</v>
      </c>
      <c r="B122" s="312" t="s">
        <v>2710</v>
      </c>
      <c r="C122" s="313"/>
      <c r="D122" s="313"/>
      <c r="E122" s="314" t="str">
        <f t="shared" si="8"/>
        <v/>
      </c>
      <c r="F122" s="309" t="str">
        <f t="shared" si="6"/>
        <v>否</v>
      </c>
      <c r="G122" s="294" t="str">
        <f t="shared" si="7"/>
        <v>项</v>
      </c>
    </row>
    <row r="123" s="287" customFormat="1" ht="37.5" spans="1:7">
      <c r="A123" s="322">
        <v>2137199</v>
      </c>
      <c r="B123" s="312" t="s">
        <v>2717</v>
      </c>
      <c r="C123" s="313"/>
      <c r="D123" s="313"/>
      <c r="E123" s="314" t="str">
        <f t="shared" si="8"/>
        <v/>
      </c>
      <c r="F123" s="309" t="str">
        <f t="shared" si="6"/>
        <v>否</v>
      </c>
      <c r="G123" s="294" t="str">
        <f t="shared" si="7"/>
        <v>项</v>
      </c>
    </row>
    <row r="124" s="287" customFormat="1" ht="18.75" spans="1:7">
      <c r="A124" s="321" t="s">
        <v>2718</v>
      </c>
      <c r="B124" s="317" t="s">
        <v>2563</v>
      </c>
      <c r="C124" s="313">
        <f>C125</f>
        <v>0</v>
      </c>
      <c r="D124" s="313">
        <f>D125</f>
        <v>11</v>
      </c>
      <c r="E124" s="185" t="e">
        <f t="shared" ref="E124:E126" si="9">(D124-C124)/C124</f>
        <v>#DIV/0!</v>
      </c>
      <c r="F124" s="309"/>
      <c r="G124" s="294"/>
    </row>
    <row r="125" s="287" customFormat="1" ht="18.75" spans="1:7">
      <c r="A125" s="322" t="s">
        <v>3009</v>
      </c>
      <c r="B125" s="312" t="s">
        <v>2565</v>
      </c>
      <c r="C125" s="313"/>
      <c r="D125" s="313">
        <v>11</v>
      </c>
      <c r="E125" s="185" t="e">
        <f t="shared" si="9"/>
        <v>#DIV/0!</v>
      </c>
      <c r="F125" s="309"/>
      <c r="G125" s="294"/>
    </row>
    <row r="126" s="287" customFormat="1" ht="18.75" spans="1:7">
      <c r="A126" s="306" t="s">
        <v>93</v>
      </c>
      <c r="B126" s="307" t="s">
        <v>2719</v>
      </c>
      <c r="C126" s="308">
        <f>C127+C132+C137+C142+C151+C158+C167+C170+C173+C174</f>
        <v>10</v>
      </c>
      <c r="D126" s="308">
        <f>+D127+D132+D137+D142+D151+D158+D167+D170+D173+D174</f>
        <v>6</v>
      </c>
      <c r="E126" s="185">
        <f t="shared" si="9"/>
        <v>-0.4</v>
      </c>
      <c r="F126" s="309" t="str">
        <f t="shared" ref="F126:F135" si="10">IF(LEN(A126)=3,"是",IF(B126&lt;&gt;"",IF(SUM(C126:D126)&lt;&gt;0,"是","否"),"是"))</f>
        <v>是</v>
      </c>
      <c r="G126" s="294" t="str">
        <f t="shared" ref="G126:G135" si="11">IF(LEN(A126)=3,"类",IF(LEN(A126)=5,"款","项"))</f>
        <v>类</v>
      </c>
    </row>
    <row r="127" s="287" customFormat="1" ht="37.5" spans="1:7">
      <c r="A127" s="306" t="s">
        <v>2720</v>
      </c>
      <c r="B127" s="317" t="s">
        <v>2721</v>
      </c>
      <c r="C127" s="318">
        <f>SUM(C128:C131)</f>
        <v>0</v>
      </c>
      <c r="D127" s="318">
        <f>SUM(D128:D131)</f>
        <v>0</v>
      </c>
      <c r="E127" s="319" t="str">
        <f>IF(C127&gt;0,D127/C127-1,IF(C127&lt;0,-(D127/C127-1),""))</f>
        <v/>
      </c>
      <c r="F127" s="309" t="str">
        <f t="shared" si="10"/>
        <v>否</v>
      </c>
      <c r="G127" s="294" t="str">
        <f t="shared" si="11"/>
        <v>款</v>
      </c>
    </row>
    <row r="128" s="287" customFormat="1" ht="18.75" spans="1:7">
      <c r="A128" s="311" t="s">
        <v>2722</v>
      </c>
      <c r="B128" s="312" t="s">
        <v>2723</v>
      </c>
      <c r="C128" s="313"/>
      <c r="D128" s="313"/>
      <c r="E128" s="314" t="str">
        <f>IF(C128&gt;0,D128/C128-1,IF(C128&lt;0,-(D128/C128-1),""))</f>
        <v/>
      </c>
      <c r="F128" s="309" t="str">
        <f t="shared" si="10"/>
        <v>否</v>
      </c>
      <c r="G128" s="294" t="str">
        <f t="shared" si="11"/>
        <v>项</v>
      </c>
    </row>
    <row r="129" s="287" customFormat="1" ht="18.75" spans="1:7">
      <c r="A129" s="311" t="s">
        <v>2724</v>
      </c>
      <c r="B129" s="312" t="s">
        <v>2725</v>
      </c>
      <c r="C129" s="313"/>
      <c r="D129" s="313"/>
      <c r="E129" s="314" t="str">
        <f>IF(C129&gt;0,D129/C129-1,IF(C129&lt;0,-(D129/C129-1),""))</f>
        <v/>
      </c>
      <c r="F129" s="309" t="str">
        <f t="shared" si="10"/>
        <v>否</v>
      </c>
      <c r="G129" s="294" t="str">
        <f t="shared" si="11"/>
        <v>项</v>
      </c>
    </row>
    <row r="130" s="287" customFormat="1" ht="18.75" spans="1:7">
      <c r="A130" s="311" t="s">
        <v>2726</v>
      </c>
      <c r="B130" s="312" t="s">
        <v>2727</v>
      </c>
      <c r="C130" s="313"/>
      <c r="D130" s="313"/>
      <c r="E130" s="314" t="str">
        <f>IF(C130&gt;0,D130/C130-1,IF(C130&lt;0,-(D130/C130-1),""))</f>
        <v/>
      </c>
      <c r="F130" s="309" t="str">
        <f t="shared" si="10"/>
        <v>否</v>
      </c>
      <c r="G130" s="294" t="str">
        <f t="shared" si="11"/>
        <v>项</v>
      </c>
    </row>
    <row r="131" s="287" customFormat="1" ht="37.5" spans="1:7">
      <c r="A131" s="311" t="s">
        <v>2728</v>
      </c>
      <c r="B131" s="312" t="s">
        <v>2729</v>
      </c>
      <c r="C131" s="313"/>
      <c r="D131" s="313"/>
      <c r="E131" s="314" t="str">
        <f>IF(C131&gt;0,D131/C131-1,IF(C131&lt;0,-(D131/C131-1),""))</f>
        <v/>
      </c>
      <c r="F131" s="309" t="str">
        <f t="shared" si="10"/>
        <v>否</v>
      </c>
      <c r="G131" s="294" t="str">
        <f t="shared" si="11"/>
        <v>项</v>
      </c>
    </row>
    <row r="132" s="287" customFormat="1" ht="18.75" spans="1:7">
      <c r="A132" s="306" t="s">
        <v>2730</v>
      </c>
      <c r="B132" s="307" t="s">
        <v>2731</v>
      </c>
      <c r="C132" s="308"/>
      <c r="D132" s="308"/>
      <c r="E132" s="320"/>
      <c r="F132" s="309" t="str">
        <f t="shared" si="10"/>
        <v>否</v>
      </c>
      <c r="G132" s="294" t="str">
        <f t="shared" si="11"/>
        <v>款</v>
      </c>
    </row>
    <row r="133" s="287" customFormat="1" ht="18.75" spans="1:7">
      <c r="A133" s="311" t="s">
        <v>2732</v>
      </c>
      <c r="B133" s="312" t="s">
        <v>2727</v>
      </c>
      <c r="C133" s="313"/>
      <c r="D133" s="313"/>
      <c r="E133" s="314" t="str">
        <f>IF(C133&gt;0,D133/C133-1,IF(C133&lt;0,-(D133/C133-1),""))</f>
        <v/>
      </c>
      <c r="F133" s="309" t="str">
        <f t="shared" si="10"/>
        <v>否</v>
      </c>
      <c r="G133" s="294" t="str">
        <f t="shared" si="11"/>
        <v>项</v>
      </c>
    </row>
    <row r="134" s="287" customFormat="1" ht="18.75" spans="1:7">
      <c r="A134" s="311" t="s">
        <v>2733</v>
      </c>
      <c r="B134" s="312" t="s">
        <v>2734</v>
      </c>
      <c r="C134" s="313"/>
      <c r="D134" s="313"/>
      <c r="E134" s="314" t="str">
        <f>IF(C134&gt;0,D134/C134-1,IF(C134&lt;0,-(D134/C134-1),""))</f>
        <v/>
      </c>
      <c r="F134" s="309" t="str">
        <f t="shared" si="10"/>
        <v>否</v>
      </c>
      <c r="G134" s="294" t="str">
        <f t="shared" si="11"/>
        <v>项</v>
      </c>
    </row>
    <row r="135" s="287" customFormat="1" ht="18.75" spans="1:7">
      <c r="A135" s="311" t="s">
        <v>2735</v>
      </c>
      <c r="B135" s="312" t="s">
        <v>2736</v>
      </c>
      <c r="C135" s="313"/>
      <c r="D135" s="313"/>
      <c r="E135" s="314" t="str">
        <f>IF(C135&gt;0,D135/C135-1,IF(C135&lt;0,-(D135/C135-1),""))</f>
        <v/>
      </c>
      <c r="F135" s="309" t="str">
        <f t="shared" si="10"/>
        <v>否</v>
      </c>
      <c r="G135" s="294" t="str">
        <f t="shared" si="11"/>
        <v>项</v>
      </c>
    </row>
    <row r="136" s="287" customFormat="1" ht="18.75" spans="1:7">
      <c r="A136" s="311" t="s">
        <v>2737</v>
      </c>
      <c r="B136" s="310" t="s">
        <v>2738</v>
      </c>
      <c r="C136" s="315"/>
      <c r="D136" s="315"/>
      <c r="E136" s="316"/>
      <c r="F136" s="309" t="str">
        <f t="shared" ref="F136:F199" si="12">IF(LEN(A136)=3,"是",IF(B136&lt;&gt;"",IF(SUM(C136:D136)&lt;&gt;0,"是","否"),"是"))</f>
        <v>否</v>
      </c>
      <c r="G136" s="294" t="str">
        <f t="shared" ref="G136:G199" si="13">IF(LEN(A136)=3,"类",IF(LEN(A136)=5,"款","项"))</f>
        <v>项</v>
      </c>
    </row>
    <row r="137" s="287" customFormat="1" ht="18.75" spans="1:7">
      <c r="A137" s="306" t="s">
        <v>2739</v>
      </c>
      <c r="B137" s="307" t="s">
        <v>2740</v>
      </c>
      <c r="C137" s="308"/>
      <c r="D137" s="308"/>
      <c r="E137" s="320"/>
      <c r="F137" s="309" t="str">
        <f t="shared" si="12"/>
        <v>否</v>
      </c>
      <c r="G137" s="294" t="str">
        <f t="shared" si="13"/>
        <v>款</v>
      </c>
    </row>
    <row r="138" s="287" customFormat="1" ht="18.75" spans="1:7">
      <c r="A138" s="311" t="s">
        <v>2741</v>
      </c>
      <c r="B138" s="312" t="s">
        <v>2742</v>
      </c>
      <c r="C138" s="313"/>
      <c r="D138" s="313"/>
      <c r="E138" s="314" t="str">
        <f t="shared" ref="E136:E199" si="14">IF(C138&gt;0,D138/C138-1,IF(C138&lt;0,-(D138/C138-1),""))</f>
        <v/>
      </c>
      <c r="F138" s="309" t="str">
        <f t="shared" si="12"/>
        <v>否</v>
      </c>
      <c r="G138" s="294" t="str">
        <f t="shared" si="13"/>
        <v>项</v>
      </c>
    </row>
    <row r="139" s="287" customFormat="1" ht="18.75" spans="1:7">
      <c r="A139" s="311" t="s">
        <v>2743</v>
      </c>
      <c r="B139" s="310" t="s">
        <v>2744</v>
      </c>
      <c r="C139" s="315"/>
      <c r="D139" s="315"/>
      <c r="E139" s="316"/>
      <c r="F139" s="309" t="str">
        <f t="shared" si="12"/>
        <v>否</v>
      </c>
      <c r="G139" s="294" t="str">
        <f t="shared" si="13"/>
        <v>项</v>
      </c>
    </row>
    <row r="140" s="287" customFormat="1" ht="18.75" spans="1:7">
      <c r="A140" s="311" t="s">
        <v>2745</v>
      </c>
      <c r="B140" s="310" t="s">
        <v>2746</v>
      </c>
      <c r="C140" s="315"/>
      <c r="D140" s="315"/>
      <c r="E140" s="316"/>
      <c r="F140" s="309" t="str">
        <f t="shared" si="12"/>
        <v>否</v>
      </c>
      <c r="G140" s="294" t="str">
        <f t="shared" si="13"/>
        <v>项</v>
      </c>
    </row>
    <row r="141" s="287" customFormat="1" ht="18.75" spans="1:7">
      <c r="A141" s="311" t="s">
        <v>2747</v>
      </c>
      <c r="B141" s="312" t="s">
        <v>2748</v>
      </c>
      <c r="C141" s="313"/>
      <c r="D141" s="313"/>
      <c r="E141" s="314" t="str">
        <f t="shared" si="14"/>
        <v/>
      </c>
      <c r="F141" s="309" t="str">
        <f t="shared" si="12"/>
        <v>否</v>
      </c>
      <c r="G141" s="294" t="str">
        <f t="shared" si="13"/>
        <v>项</v>
      </c>
    </row>
    <row r="142" s="287" customFormat="1" ht="18.75" spans="1:7">
      <c r="A142" s="306" t="s">
        <v>2749</v>
      </c>
      <c r="B142" s="317" t="s">
        <v>2750</v>
      </c>
      <c r="C142" s="318">
        <f>SUM(C143:C150)</f>
        <v>0</v>
      </c>
      <c r="D142" s="318">
        <f>SUM(D143:D150)</f>
        <v>0</v>
      </c>
      <c r="E142" s="319" t="str">
        <f t="shared" si="14"/>
        <v/>
      </c>
      <c r="F142" s="309" t="str">
        <f t="shared" si="12"/>
        <v>否</v>
      </c>
      <c r="G142" s="294" t="str">
        <f t="shared" si="13"/>
        <v>款</v>
      </c>
    </row>
    <row r="143" s="287" customFormat="1" ht="18.75" spans="1:7">
      <c r="A143" s="311" t="s">
        <v>2751</v>
      </c>
      <c r="B143" s="312" t="s">
        <v>2752</v>
      </c>
      <c r="C143" s="313"/>
      <c r="D143" s="313"/>
      <c r="E143" s="314" t="str">
        <f t="shared" si="14"/>
        <v/>
      </c>
      <c r="F143" s="309" t="str">
        <f t="shared" si="12"/>
        <v>否</v>
      </c>
      <c r="G143" s="294" t="str">
        <f t="shared" si="13"/>
        <v>项</v>
      </c>
    </row>
    <row r="144" s="287" customFormat="1" ht="18.75" spans="1:7">
      <c r="A144" s="311" t="s">
        <v>2753</v>
      </c>
      <c r="B144" s="312" t="s">
        <v>2754</v>
      </c>
      <c r="C144" s="313"/>
      <c r="D144" s="313"/>
      <c r="E144" s="314" t="str">
        <f t="shared" si="14"/>
        <v/>
      </c>
      <c r="F144" s="309" t="str">
        <f t="shared" si="12"/>
        <v>否</v>
      </c>
      <c r="G144" s="294" t="str">
        <f t="shared" si="13"/>
        <v>项</v>
      </c>
    </row>
    <row r="145" s="287" customFormat="1" ht="18.75" spans="1:7">
      <c r="A145" s="311" t="s">
        <v>2755</v>
      </c>
      <c r="B145" s="312" t="s">
        <v>2756</v>
      </c>
      <c r="C145" s="313"/>
      <c r="D145" s="313"/>
      <c r="E145" s="314" t="str">
        <f t="shared" si="14"/>
        <v/>
      </c>
      <c r="F145" s="309" t="str">
        <f t="shared" si="12"/>
        <v>否</v>
      </c>
      <c r="G145" s="294" t="str">
        <f t="shared" si="13"/>
        <v>项</v>
      </c>
    </row>
    <row r="146" s="287" customFormat="1" ht="18.75" spans="1:7">
      <c r="A146" s="311" t="s">
        <v>2757</v>
      </c>
      <c r="B146" s="312" t="s">
        <v>2758</v>
      </c>
      <c r="C146" s="313"/>
      <c r="D146" s="313"/>
      <c r="E146" s="314" t="str">
        <f t="shared" si="14"/>
        <v/>
      </c>
      <c r="F146" s="309" t="str">
        <f t="shared" si="12"/>
        <v>否</v>
      </c>
      <c r="G146" s="294" t="str">
        <f t="shared" si="13"/>
        <v>项</v>
      </c>
    </row>
    <row r="147" s="287" customFormat="1" ht="18.75" spans="1:7">
      <c r="A147" s="311" t="s">
        <v>2759</v>
      </c>
      <c r="B147" s="312" t="s">
        <v>2760</v>
      </c>
      <c r="C147" s="313"/>
      <c r="D147" s="313"/>
      <c r="E147" s="314" t="str">
        <f t="shared" si="14"/>
        <v/>
      </c>
      <c r="F147" s="309" t="str">
        <f t="shared" si="12"/>
        <v>否</v>
      </c>
      <c r="G147" s="294" t="str">
        <f t="shared" si="13"/>
        <v>项</v>
      </c>
    </row>
    <row r="148" s="287" customFormat="1" ht="18.75" spans="1:7">
      <c r="A148" s="311" t="s">
        <v>2761</v>
      </c>
      <c r="B148" s="312" t="s">
        <v>2762</v>
      </c>
      <c r="C148" s="313"/>
      <c r="D148" s="313"/>
      <c r="E148" s="314" t="str">
        <f t="shared" si="14"/>
        <v/>
      </c>
      <c r="F148" s="309" t="str">
        <f t="shared" si="12"/>
        <v>否</v>
      </c>
      <c r="G148" s="294" t="str">
        <f t="shared" si="13"/>
        <v>项</v>
      </c>
    </row>
    <row r="149" s="287" customFormat="1" ht="18.75" spans="1:7">
      <c r="A149" s="311" t="s">
        <v>2763</v>
      </c>
      <c r="B149" s="312" t="s">
        <v>2764</v>
      </c>
      <c r="C149" s="313"/>
      <c r="D149" s="313"/>
      <c r="E149" s="314" t="str">
        <f t="shared" si="14"/>
        <v/>
      </c>
      <c r="F149" s="309" t="str">
        <f t="shared" si="12"/>
        <v>否</v>
      </c>
      <c r="G149" s="294" t="str">
        <f t="shared" si="13"/>
        <v>项</v>
      </c>
    </row>
    <row r="150" s="287" customFormat="1" ht="18.75" spans="1:7">
      <c r="A150" s="311" t="s">
        <v>2765</v>
      </c>
      <c r="B150" s="312" t="s">
        <v>2766</v>
      </c>
      <c r="C150" s="313"/>
      <c r="D150" s="313"/>
      <c r="E150" s="314" t="str">
        <f t="shared" si="14"/>
        <v/>
      </c>
      <c r="F150" s="309" t="str">
        <f t="shared" si="12"/>
        <v>否</v>
      </c>
      <c r="G150" s="294" t="str">
        <f t="shared" si="13"/>
        <v>项</v>
      </c>
    </row>
    <row r="151" s="287" customFormat="1" ht="18.75" spans="1:7">
      <c r="A151" s="306" t="s">
        <v>2767</v>
      </c>
      <c r="B151" s="317" t="s">
        <v>2768</v>
      </c>
      <c r="C151" s="318">
        <f>SUM(C152:C157)</f>
        <v>0</v>
      </c>
      <c r="D151" s="318">
        <f>SUM(D152:D157)</f>
        <v>0</v>
      </c>
      <c r="E151" s="319" t="str">
        <f t="shared" si="14"/>
        <v/>
      </c>
      <c r="F151" s="309" t="str">
        <f t="shared" si="12"/>
        <v>否</v>
      </c>
      <c r="G151" s="294" t="str">
        <f t="shared" si="13"/>
        <v>款</v>
      </c>
    </row>
    <row r="152" s="287" customFormat="1" ht="18.75" spans="1:7">
      <c r="A152" s="311" t="s">
        <v>2769</v>
      </c>
      <c r="B152" s="312" t="s">
        <v>2770</v>
      </c>
      <c r="C152" s="313"/>
      <c r="D152" s="313"/>
      <c r="E152" s="314" t="str">
        <f t="shared" si="14"/>
        <v/>
      </c>
      <c r="F152" s="309" t="str">
        <f t="shared" si="12"/>
        <v>否</v>
      </c>
      <c r="G152" s="294" t="str">
        <f t="shared" si="13"/>
        <v>项</v>
      </c>
    </row>
    <row r="153" s="287" customFormat="1" ht="18.75" spans="1:7">
      <c r="A153" s="311" t="s">
        <v>2771</v>
      </c>
      <c r="B153" s="312" t="s">
        <v>2772</v>
      </c>
      <c r="C153" s="313"/>
      <c r="D153" s="313"/>
      <c r="E153" s="314" t="str">
        <f t="shared" si="14"/>
        <v/>
      </c>
      <c r="F153" s="309" t="str">
        <f t="shared" si="12"/>
        <v>否</v>
      </c>
      <c r="G153" s="294" t="str">
        <f t="shared" si="13"/>
        <v>项</v>
      </c>
    </row>
    <row r="154" s="287" customFormat="1" ht="18.75" spans="1:7">
      <c r="A154" s="311" t="s">
        <v>2773</v>
      </c>
      <c r="B154" s="312" t="s">
        <v>2774</v>
      </c>
      <c r="C154" s="313"/>
      <c r="D154" s="313"/>
      <c r="E154" s="314" t="str">
        <f t="shared" si="14"/>
        <v/>
      </c>
      <c r="F154" s="309" t="str">
        <f t="shared" si="12"/>
        <v>否</v>
      </c>
      <c r="G154" s="294" t="str">
        <f t="shared" si="13"/>
        <v>项</v>
      </c>
    </row>
    <row r="155" s="287" customFormat="1" ht="18.75" spans="1:7">
      <c r="A155" s="311" t="s">
        <v>2775</v>
      </c>
      <c r="B155" s="312" t="s">
        <v>2776</v>
      </c>
      <c r="C155" s="313"/>
      <c r="D155" s="313"/>
      <c r="E155" s="314" t="str">
        <f t="shared" si="14"/>
        <v/>
      </c>
      <c r="F155" s="309" t="str">
        <f t="shared" si="12"/>
        <v>否</v>
      </c>
      <c r="G155" s="294" t="str">
        <f t="shared" si="13"/>
        <v>项</v>
      </c>
    </row>
    <row r="156" s="287" customFormat="1" ht="18.75" spans="1:7">
      <c r="A156" s="311" t="s">
        <v>2777</v>
      </c>
      <c r="B156" s="312" t="s">
        <v>2778</v>
      </c>
      <c r="C156" s="313"/>
      <c r="D156" s="313"/>
      <c r="E156" s="314" t="str">
        <f t="shared" si="14"/>
        <v/>
      </c>
      <c r="F156" s="309" t="str">
        <f t="shared" si="12"/>
        <v>否</v>
      </c>
      <c r="G156" s="294" t="str">
        <f t="shared" si="13"/>
        <v>项</v>
      </c>
    </row>
    <row r="157" s="287" customFormat="1" ht="18.75" spans="1:7">
      <c r="A157" s="311" t="s">
        <v>2779</v>
      </c>
      <c r="B157" s="312" t="s">
        <v>2780</v>
      </c>
      <c r="C157" s="313"/>
      <c r="D157" s="313"/>
      <c r="E157" s="314" t="str">
        <f t="shared" si="14"/>
        <v/>
      </c>
      <c r="F157" s="309" t="str">
        <f t="shared" si="12"/>
        <v>否</v>
      </c>
      <c r="G157" s="294" t="str">
        <f t="shared" si="13"/>
        <v>项</v>
      </c>
    </row>
    <row r="158" s="287" customFormat="1" ht="18.75" spans="1:7">
      <c r="A158" s="306" t="s">
        <v>2781</v>
      </c>
      <c r="B158" s="307" t="s">
        <v>2782</v>
      </c>
      <c r="C158" s="308">
        <f>SUBTOTAL(9,C159:C166)</f>
        <v>10</v>
      </c>
      <c r="D158" s="308">
        <f>SUBTOTAL(9,D159:D166)</f>
        <v>6</v>
      </c>
      <c r="E158" s="185">
        <f>(D158-C158)/C158</f>
        <v>-0.4</v>
      </c>
      <c r="F158" s="309" t="str">
        <f t="shared" si="12"/>
        <v>是</v>
      </c>
      <c r="G158" s="294" t="str">
        <f t="shared" si="13"/>
        <v>款</v>
      </c>
    </row>
    <row r="159" s="287" customFormat="1" ht="18.75" spans="1:7">
      <c r="A159" s="311" t="s">
        <v>2783</v>
      </c>
      <c r="B159" s="310" t="s">
        <v>2784</v>
      </c>
      <c r="C159" s="315"/>
      <c r="D159" s="315"/>
      <c r="E159" s="316"/>
      <c r="F159" s="309" t="str">
        <f t="shared" si="12"/>
        <v>否</v>
      </c>
      <c r="G159" s="294" t="str">
        <f t="shared" si="13"/>
        <v>项</v>
      </c>
    </row>
    <row r="160" s="287" customFormat="1" ht="18.75" spans="1:7">
      <c r="A160" s="311" t="s">
        <v>2785</v>
      </c>
      <c r="B160" s="312" t="s">
        <v>2786</v>
      </c>
      <c r="C160" s="313"/>
      <c r="D160" s="313"/>
      <c r="E160" s="314" t="str">
        <f t="shared" si="14"/>
        <v/>
      </c>
      <c r="F160" s="309" t="str">
        <f t="shared" si="12"/>
        <v>否</v>
      </c>
      <c r="G160" s="294" t="str">
        <f t="shared" si="13"/>
        <v>项</v>
      </c>
    </row>
    <row r="161" s="287" customFormat="1" ht="18.75" spans="1:7">
      <c r="A161" s="311" t="s">
        <v>2787</v>
      </c>
      <c r="B161" s="310" t="s">
        <v>2788</v>
      </c>
      <c r="C161" s="315"/>
      <c r="D161" s="315"/>
      <c r="E161" s="316"/>
      <c r="F161" s="309" t="str">
        <f t="shared" si="12"/>
        <v>否</v>
      </c>
      <c r="G161" s="294" t="str">
        <f t="shared" si="13"/>
        <v>项</v>
      </c>
    </row>
    <row r="162" s="287" customFormat="1" ht="18.75" spans="1:7">
      <c r="A162" s="311" t="s">
        <v>2789</v>
      </c>
      <c r="B162" s="310" t="s">
        <v>2790</v>
      </c>
      <c r="C162" s="315"/>
      <c r="D162" s="315"/>
      <c r="E162" s="316"/>
      <c r="F162" s="309" t="str">
        <f t="shared" si="12"/>
        <v>否</v>
      </c>
      <c r="G162" s="294" t="str">
        <f t="shared" si="13"/>
        <v>项</v>
      </c>
    </row>
    <row r="163" s="287" customFormat="1" ht="18.75" spans="1:7">
      <c r="A163" s="311" t="s">
        <v>2791</v>
      </c>
      <c r="B163" s="312" t="s">
        <v>2792</v>
      </c>
      <c r="C163" s="313"/>
      <c r="D163" s="313"/>
      <c r="E163" s="314" t="str">
        <f t="shared" si="14"/>
        <v/>
      </c>
      <c r="F163" s="309" t="str">
        <f t="shared" si="12"/>
        <v>否</v>
      </c>
      <c r="G163" s="294" t="str">
        <f t="shared" si="13"/>
        <v>项</v>
      </c>
    </row>
    <row r="164" s="287" customFormat="1" ht="18.75" spans="1:7">
      <c r="A164" s="311" t="s">
        <v>2793</v>
      </c>
      <c r="B164" s="312" t="s">
        <v>2794</v>
      </c>
      <c r="C164" s="313">
        <v>10</v>
      </c>
      <c r="D164" s="313">
        <v>6</v>
      </c>
      <c r="E164" s="314">
        <f t="shared" si="14"/>
        <v>-0.4</v>
      </c>
      <c r="F164" s="309" t="str">
        <f t="shared" si="12"/>
        <v>是</v>
      </c>
      <c r="G164" s="294" t="str">
        <f t="shared" si="13"/>
        <v>项</v>
      </c>
    </row>
    <row r="165" s="287" customFormat="1" ht="18.75" spans="1:7">
      <c r="A165" s="311" t="s">
        <v>2795</v>
      </c>
      <c r="B165" s="312" t="s">
        <v>2796</v>
      </c>
      <c r="C165" s="313"/>
      <c r="D165" s="313"/>
      <c r="E165" s="314" t="str">
        <f t="shared" si="14"/>
        <v/>
      </c>
      <c r="F165" s="309" t="str">
        <f t="shared" si="12"/>
        <v>否</v>
      </c>
      <c r="G165" s="294" t="str">
        <f t="shared" si="13"/>
        <v>项</v>
      </c>
    </row>
    <row r="166" s="287" customFormat="1" ht="18.75" spans="1:7">
      <c r="A166" s="311" t="s">
        <v>2797</v>
      </c>
      <c r="B166" s="312" t="s">
        <v>2798</v>
      </c>
      <c r="C166" s="313"/>
      <c r="D166" s="313"/>
      <c r="E166" s="314" t="str">
        <f t="shared" si="14"/>
        <v/>
      </c>
      <c r="F166" s="309" t="str">
        <f t="shared" si="12"/>
        <v>否</v>
      </c>
      <c r="G166" s="294" t="str">
        <f t="shared" si="13"/>
        <v>项</v>
      </c>
    </row>
    <row r="167" s="287" customFormat="1" ht="37.5" spans="1:7">
      <c r="A167" s="306" t="s">
        <v>2799</v>
      </c>
      <c r="B167" s="317" t="s">
        <v>2800</v>
      </c>
      <c r="C167" s="318">
        <f>SUM(C168:C169)</f>
        <v>0</v>
      </c>
      <c r="D167" s="318">
        <f>SUM(D168:D169)</f>
        <v>0</v>
      </c>
      <c r="E167" s="319" t="str">
        <f t="shared" si="14"/>
        <v/>
      </c>
      <c r="F167" s="309" t="str">
        <f t="shared" si="12"/>
        <v>否</v>
      </c>
      <c r="G167" s="294" t="str">
        <f t="shared" si="13"/>
        <v>款</v>
      </c>
    </row>
    <row r="168" s="287" customFormat="1" ht="18.75" spans="1:7">
      <c r="A168" s="311" t="s">
        <v>2801</v>
      </c>
      <c r="B168" s="312" t="s">
        <v>2723</v>
      </c>
      <c r="C168" s="313"/>
      <c r="D168" s="313"/>
      <c r="E168" s="314" t="str">
        <f t="shared" si="14"/>
        <v/>
      </c>
      <c r="F168" s="309" t="str">
        <f t="shared" si="12"/>
        <v>否</v>
      </c>
      <c r="G168" s="294" t="str">
        <f t="shared" si="13"/>
        <v>项</v>
      </c>
    </row>
    <row r="169" s="287" customFormat="1" ht="37.5" spans="1:7">
      <c r="A169" s="311" t="s">
        <v>2802</v>
      </c>
      <c r="B169" s="312" t="s">
        <v>2803</v>
      </c>
      <c r="C169" s="313"/>
      <c r="D169" s="313"/>
      <c r="E169" s="314" t="str">
        <f t="shared" si="14"/>
        <v/>
      </c>
      <c r="F169" s="309" t="str">
        <f t="shared" si="12"/>
        <v>否</v>
      </c>
      <c r="G169" s="294" t="str">
        <f t="shared" si="13"/>
        <v>项</v>
      </c>
    </row>
    <row r="170" s="287" customFormat="1" ht="18.75" spans="1:7">
      <c r="A170" s="306" t="s">
        <v>2804</v>
      </c>
      <c r="B170" s="317" t="s">
        <v>2805</v>
      </c>
      <c r="C170" s="318">
        <f>SUM(C171:C172)</f>
        <v>0</v>
      </c>
      <c r="D170" s="318">
        <f>SUM(D171:D172)</f>
        <v>0</v>
      </c>
      <c r="E170" s="319" t="str">
        <f t="shared" si="14"/>
        <v/>
      </c>
      <c r="F170" s="309" t="str">
        <f t="shared" si="12"/>
        <v>否</v>
      </c>
      <c r="G170" s="294" t="str">
        <f t="shared" si="13"/>
        <v>款</v>
      </c>
    </row>
    <row r="171" s="287" customFormat="1" ht="18.75" spans="1:7">
      <c r="A171" s="311" t="s">
        <v>2806</v>
      </c>
      <c r="B171" s="312" t="s">
        <v>2723</v>
      </c>
      <c r="C171" s="313"/>
      <c r="D171" s="313"/>
      <c r="E171" s="314" t="str">
        <f t="shared" si="14"/>
        <v/>
      </c>
      <c r="F171" s="309" t="str">
        <f t="shared" si="12"/>
        <v>否</v>
      </c>
      <c r="G171" s="294" t="str">
        <f t="shared" si="13"/>
        <v>项</v>
      </c>
    </row>
    <row r="172" s="287" customFormat="1" ht="37.5" spans="1:7">
      <c r="A172" s="311" t="s">
        <v>2807</v>
      </c>
      <c r="B172" s="312" t="s">
        <v>2808</v>
      </c>
      <c r="C172" s="313"/>
      <c r="D172" s="313"/>
      <c r="E172" s="314" t="str">
        <f t="shared" si="14"/>
        <v/>
      </c>
      <c r="F172" s="309" t="str">
        <f t="shared" si="12"/>
        <v>否</v>
      </c>
      <c r="G172" s="294" t="str">
        <f t="shared" si="13"/>
        <v>项</v>
      </c>
    </row>
    <row r="173" s="287" customFormat="1" ht="37.5" spans="1:7">
      <c r="A173" s="306" t="s">
        <v>2809</v>
      </c>
      <c r="B173" s="317" t="s">
        <v>2810</v>
      </c>
      <c r="C173" s="318"/>
      <c r="D173" s="318"/>
      <c r="E173" s="319" t="str">
        <f t="shared" si="14"/>
        <v/>
      </c>
      <c r="F173" s="309" t="str">
        <f t="shared" si="12"/>
        <v>否</v>
      </c>
      <c r="G173" s="294" t="str">
        <f t="shared" si="13"/>
        <v>款</v>
      </c>
    </row>
    <row r="174" s="287" customFormat="1" ht="37.5" spans="1:7">
      <c r="A174" s="306" t="s">
        <v>2811</v>
      </c>
      <c r="B174" s="317" t="s">
        <v>2812</v>
      </c>
      <c r="C174" s="318">
        <f>SUM(C175:C177)</f>
        <v>0</v>
      </c>
      <c r="D174" s="318">
        <f>SUM(D175:D177)</f>
        <v>0</v>
      </c>
      <c r="E174" s="319" t="str">
        <f t="shared" si="14"/>
        <v/>
      </c>
      <c r="F174" s="309" t="str">
        <f t="shared" si="12"/>
        <v>否</v>
      </c>
      <c r="G174" s="294" t="str">
        <f t="shared" si="13"/>
        <v>款</v>
      </c>
    </row>
    <row r="175" s="287" customFormat="1" ht="18.75" spans="1:7">
      <c r="A175" s="311" t="s">
        <v>2813</v>
      </c>
      <c r="B175" s="312" t="s">
        <v>2742</v>
      </c>
      <c r="C175" s="313"/>
      <c r="D175" s="313"/>
      <c r="E175" s="314" t="str">
        <f t="shared" si="14"/>
        <v/>
      </c>
      <c r="F175" s="309" t="str">
        <f t="shared" si="12"/>
        <v>否</v>
      </c>
      <c r="G175" s="294" t="str">
        <f t="shared" si="13"/>
        <v>项</v>
      </c>
    </row>
    <row r="176" s="287" customFormat="1" ht="18.75" spans="1:7">
      <c r="A176" s="311" t="s">
        <v>2814</v>
      </c>
      <c r="B176" s="312" t="s">
        <v>2746</v>
      </c>
      <c r="C176" s="313"/>
      <c r="D176" s="313"/>
      <c r="E176" s="314" t="str">
        <f t="shared" si="14"/>
        <v/>
      </c>
      <c r="F176" s="309" t="str">
        <f t="shared" si="12"/>
        <v>否</v>
      </c>
      <c r="G176" s="294" t="str">
        <f t="shared" si="13"/>
        <v>项</v>
      </c>
    </row>
    <row r="177" s="287" customFormat="1" ht="37.5" spans="1:7">
      <c r="A177" s="311" t="s">
        <v>2815</v>
      </c>
      <c r="B177" s="312" t="s">
        <v>2816</v>
      </c>
      <c r="C177" s="313"/>
      <c r="D177" s="313"/>
      <c r="E177" s="314" t="str">
        <f t="shared" si="14"/>
        <v/>
      </c>
      <c r="F177" s="309" t="str">
        <f t="shared" si="12"/>
        <v>否</v>
      </c>
      <c r="G177" s="294" t="str">
        <f t="shared" si="13"/>
        <v>项</v>
      </c>
    </row>
    <row r="178" s="287" customFormat="1" ht="18.75" spans="1:7">
      <c r="A178" s="306" t="s">
        <v>95</v>
      </c>
      <c r="B178" s="307" t="s">
        <v>2817</v>
      </c>
      <c r="C178" s="308"/>
      <c r="D178" s="308"/>
      <c r="E178" s="320"/>
      <c r="F178" s="309" t="str">
        <f t="shared" si="12"/>
        <v>是</v>
      </c>
      <c r="G178" s="294" t="str">
        <f t="shared" si="13"/>
        <v>类</v>
      </c>
    </row>
    <row r="179" s="287" customFormat="1" ht="18.75" spans="1:7">
      <c r="A179" s="306" t="s">
        <v>2818</v>
      </c>
      <c r="B179" s="307" t="s">
        <v>2819</v>
      </c>
      <c r="C179" s="308"/>
      <c r="D179" s="308"/>
      <c r="E179" s="320"/>
      <c r="F179" s="309" t="str">
        <f t="shared" si="12"/>
        <v>否</v>
      </c>
      <c r="G179" s="294" t="str">
        <f t="shared" si="13"/>
        <v>款</v>
      </c>
    </row>
    <row r="180" s="287" customFormat="1" ht="18.75" spans="1:7">
      <c r="A180" s="311" t="s">
        <v>2820</v>
      </c>
      <c r="B180" s="310" t="s">
        <v>2821</v>
      </c>
      <c r="C180" s="315"/>
      <c r="D180" s="315"/>
      <c r="E180" s="316"/>
      <c r="F180" s="309" t="str">
        <f t="shared" si="12"/>
        <v>否</v>
      </c>
      <c r="G180" s="294" t="str">
        <f t="shared" si="13"/>
        <v>项</v>
      </c>
    </row>
    <row r="181" s="287" customFormat="1" ht="18.75" spans="1:7">
      <c r="A181" s="311" t="s">
        <v>2822</v>
      </c>
      <c r="B181" s="312" t="s">
        <v>2823</v>
      </c>
      <c r="C181" s="313"/>
      <c r="D181" s="313"/>
      <c r="E181" s="314" t="str">
        <f t="shared" si="14"/>
        <v/>
      </c>
      <c r="F181" s="309" t="str">
        <f t="shared" si="12"/>
        <v>否</v>
      </c>
      <c r="G181" s="294" t="str">
        <f t="shared" si="13"/>
        <v>项</v>
      </c>
    </row>
    <row r="182" s="287" customFormat="1" ht="18.75" spans="1:7">
      <c r="A182" s="306" t="s">
        <v>117</v>
      </c>
      <c r="B182" s="307" t="s">
        <v>2824</v>
      </c>
      <c r="C182" s="308">
        <f>C183+C187+C196+C208</f>
        <v>2886</v>
      </c>
      <c r="D182" s="308">
        <f>D183+D187+D196+D208</f>
        <v>6831</v>
      </c>
      <c r="E182" s="185">
        <f>(D182-C182)/C182</f>
        <v>1.367</v>
      </c>
      <c r="F182" s="309" t="str">
        <f t="shared" si="12"/>
        <v>是</v>
      </c>
      <c r="G182" s="294" t="str">
        <f t="shared" si="13"/>
        <v>类</v>
      </c>
    </row>
    <row r="183" s="287" customFormat="1" ht="37.5" spans="1:7">
      <c r="A183" s="306" t="s">
        <v>2825</v>
      </c>
      <c r="B183" s="307" t="s">
        <v>2826</v>
      </c>
      <c r="C183" s="308"/>
      <c r="D183" s="308"/>
      <c r="E183" s="320"/>
      <c r="F183" s="309" t="str">
        <f t="shared" si="12"/>
        <v>否</v>
      </c>
      <c r="G183" s="294" t="str">
        <f t="shared" si="13"/>
        <v>款</v>
      </c>
    </row>
    <row r="184" s="287" customFormat="1" ht="18.75" spans="1:7">
      <c r="A184" s="311" t="s">
        <v>2827</v>
      </c>
      <c r="B184" s="310" t="s">
        <v>2828</v>
      </c>
      <c r="C184" s="315"/>
      <c r="D184" s="315"/>
      <c r="E184" s="316"/>
      <c r="F184" s="309" t="str">
        <f t="shared" si="12"/>
        <v>否</v>
      </c>
      <c r="G184" s="294" t="str">
        <f t="shared" si="13"/>
        <v>项</v>
      </c>
    </row>
    <row r="185" s="287" customFormat="1" ht="37.5" spans="1:7">
      <c r="A185" s="311" t="s">
        <v>2829</v>
      </c>
      <c r="B185" s="310" t="s">
        <v>2830</v>
      </c>
      <c r="C185" s="315"/>
      <c r="D185" s="315"/>
      <c r="E185" s="316"/>
      <c r="F185" s="309" t="str">
        <f t="shared" si="12"/>
        <v>否</v>
      </c>
      <c r="G185" s="294" t="str">
        <f t="shared" si="13"/>
        <v>项</v>
      </c>
    </row>
    <row r="186" s="287" customFormat="1" ht="18.75" spans="1:7">
      <c r="A186" s="311" t="s">
        <v>2831</v>
      </c>
      <c r="B186" s="312" t="s">
        <v>2832</v>
      </c>
      <c r="C186" s="313"/>
      <c r="D186" s="313"/>
      <c r="E186" s="314" t="str">
        <f t="shared" si="14"/>
        <v/>
      </c>
      <c r="F186" s="309" t="str">
        <f t="shared" si="12"/>
        <v>否</v>
      </c>
      <c r="G186" s="294" t="str">
        <f t="shared" si="13"/>
        <v>项</v>
      </c>
    </row>
    <row r="187" s="287" customFormat="1" ht="18.75" spans="1:7">
      <c r="A187" s="306" t="s">
        <v>2833</v>
      </c>
      <c r="B187" s="307" t="s">
        <v>2834</v>
      </c>
      <c r="C187" s="308"/>
      <c r="D187" s="308"/>
      <c r="E187" s="320"/>
      <c r="F187" s="309" t="str">
        <f t="shared" si="12"/>
        <v>否</v>
      </c>
      <c r="G187" s="294" t="str">
        <f t="shared" si="13"/>
        <v>款</v>
      </c>
    </row>
    <row r="188" s="287" customFormat="1" ht="18.75" spans="1:7">
      <c r="A188" s="311" t="s">
        <v>2835</v>
      </c>
      <c r="B188" s="312" t="s">
        <v>2836</v>
      </c>
      <c r="C188" s="313"/>
      <c r="D188" s="313"/>
      <c r="E188" s="314" t="str">
        <f t="shared" si="14"/>
        <v/>
      </c>
      <c r="F188" s="309" t="str">
        <f t="shared" si="12"/>
        <v>否</v>
      </c>
      <c r="G188" s="294" t="str">
        <f t="shared" si="13"/>
        <v>项</v>
      </c>
    </row>
    <row r="189" s="287" customFormat="1" ht="18.75" spans="1:7">
      <c r="A189" s="311" t="s">
        <v>2837</v>
      </c>
      <c r="B189" s="312" t="s">
        <v>2838</v>
      </c>
      <c r="C189" s="313"/>
      <c r="D189" s="313"/>
      <c r="E189" s="314" t="str">
        <f t="shared" si="14"/>
        <v/>
      </c>
      <c r="F189" s="309" t="str">
        <f t="shared" si="12"/>
        <v>否</v>
      </c>
      <c r="G189" s="294" t="str">
        <f t="shared" si="13"/>
        <v>项</v>
      </c>
    </row>
    <row r="190" s="287" customFormat="1" ht="18.75" spans="1:7">
      <c r="A190" s="311" t="s">
        <v>2839</v>
      </c>
      <c r="B190" s="310" t="s">
        <v>2840</v>
      </c>
      <c r="C190" s="315"/>
      <c r="D190" s="315"/>
      <c r="E190" s="316"/>
      <c r="F190" s="309" t="str">
        <f t="shared" si="12"/>
        <v>否</v>
      </c>
      <c r="G190" s="294" t="str">
        <f t="shared" si="13"/>
        <v>项</v>
      </c>
    </row>
    <row r="191" s="287" customFormat="1" ht="18.75" spans="1:7">
      <c r="A191" s="311" t="s">
        <v>2841</v>
      </c>
      <c r="B191" s="310" t="s">
        <v>2842</v>
      </c>
      <c r="C191" s="315"/>
      <c r="D191" s="315"/>
      <c r="E191" s="316"/>
      <c r="F191" s="309" t="str">
        <f t="shared" si="12"/>
        <v>否</v>
      </c>
      <c r="G191" s="294" t="str">
        <f t="shared" si="13"/>
        <v>项</v>
      </c>
    </row>
    <row r="192" s="287" customFormat="1" ht="18.75" spans="1:7">
      <c r="A192" s="311" t="s">
        <v>2843</v>
      </c>
      <c r="B192" s="312" t="s">
        <v>2844</v>
      </c>
      <c r="C192" s="313"/>
      <c r="D192" s="313"/>
      <c r="E192" s="314" t="str">
        <f t="shared" si="14"/>
        <v/>
      </c>
      <c r="F192" s="309" t="str">
        <f t="shared" si="12"/>
        <v>否</v>
      </c>
      <c r="G192" s="294" t="str">
        <f t="shared" si="13"/>
        <v>项</v>
      </c>
    </row>
    <row r="193" s="287" customFormat="1" ht="18.75" spans="1:7">
      <c r="A193" s="311" t="s">
        <v>2845</v>
      </c>
      <c r="B193" s="312" t="s">
        <v>2846</v>
      </c>
      <c r="C193" s="313"/>
      <c r="D193" s="313"/>
      <c r="E193" s="314" t="str">
        <f t="shared" si="14"/>
        <v/>
      </c>
      <c r="F193" s="309" t="str">
        <f t="shared" si="12"/>
        <v>否</v>
      </c>
      <c r="G193" s="294" t="str">
        <f t="shared" si="13"/>
        <v>项</v>
      </c>
    </row>
    <row r="194" s="287" customFormat="1" ht="18.75" spans="1:7">
      <c r="A194" s="311" t="s">
        <v>2847</v>
      </c>
      <c r="B194" s="310" t="s">
        <v>2848</v>
      </c>
      <c r="C194" s="315"/>
      <c r="D194" s="315"/>
      <c r="E194" s="316"/>
      <c r="F194" s="309" t="str">
        <f t="shared" si="12"/>
        <v>否</v>
      </c>
      <c r="G194" s="294" t="str">
        <f t="shared" si="13"/>
        <v>项</v>
      </c>
    </row>
    <row r="195" s="287" customFormat="1" ht="37.5" spans="1:7">
      <c r="A195" s="311" t="s">
        <v>2849</v>
      </c>
      <c r="B195" s="312" t="s">
        <v>2850</v>
      </c>
      <c r="C195" s="313"/>
      <c r="D195" s="313"/>
      <c r="E195" s="314" t="str">
        <f t="shared" si="14"/>
        <v/>
      </c>
      <c r="F195" s="309" t="str">
        <f t="shared" si="12"/>
        <v>否</v>
      </c>
      <c r="G195" s="294" t="str">
        <f t="shared" si="13"/>
        <v>项</v>
      </c>
    </row>
    <row r="196" s="287" customFormat="1" ht="18.75" spans="1:7">
      <c r="A196" s="306" t="s">
        <v>2851</v>
      </c>
      <c r="B196" s="307" t="s">
        <v>2852</v>
      </c>
      <c r="C196" s="308">
        <f>SUBTOTAL(9,C197:C207)</f>
        <v>2886</v>
      </c>
      <c r="D196" s="308">
        <f>SUBTOTAL(9,D197:D207)</f>
        <v>2990</v>
      </c>
      <c r="E196" s="185">
        <f t="shared" ref="E196:E200" si="15">(D196-C196)/C196</f>
        <v>0.036</v>
      </c>
      <c r="F196" s="309" t="str">
        <f t="shared" si="12"/>
        <v>是</v>
      </c>
      <c r="G196" s="294" t="str">
        <f t="shared" si="13"/>
        <v>款</v>
      </c>
    </row>
    <row r="197" s="287" customFormat="1" ht="37.5" spans="1:7">
      <c r="A197" s="322">
        <v>2296001</v>
      </c>
      <c r="B197" s="312" t="s">
        <v>2853</v>
      </c>
      <c r="C197" s="313"/>
      <c r="D197" s="313"/>
      <c r="E197" s="314" t="str">
        <f t="shared" si="14"/>
        <v/>
      </c>
      <c r="F197" s="309" t="str">
        <f t="shared" si="12"/>
        <v>否</v>
      </c>
      <c r="G197" s="294" t="str">
        <f t="shared" si="13"/>
        <v>项</v>
      </c>
    </row>
    <row r="198" s="287" customFormat="1" ht="18.75" spans="1:7">
      <c r="A198" s="311" t="s">
        <v>2854</v>
      </c>
      <c r="B198" s="310" t="s">
        <v>2855</v>
      </c>
      <c r="C198" s="313">
        <f>439.7+330.2+170.63</f>
        <v>941</v>
      </c>
      <c r="D198" s="313">
        <v>1163</v>
      </c>
      <c r="E198" s="185">
        <f t="shared" si="15"/>
        <v>0.236</v>
      </c>
      <c r="F198" s="309" t="str">
        <f t="shared" si="12"/>
        <v>是</v>
      </c>
      <c r="G198" s="294" t="str">
        <f t="shared" si="13"/>
        <v>项</v>
      </c>
    </row>
    <row r="199" s="287" customFormat="1" ht="18.75" spans="1:7">
      <c r="A199" s="311" t="s">
        <v>2856</v>
      </c>
      <c r="B199" s="310" t="s">
        <v>2857</v>
      </c>
      <c r="C199" s="313">
        <f>425+937+441</f>
        <v>1803</v>
      </c>
      <c r="D199" s="313">
        <v>1494</v>
      </c>
      <c r="E199" s="185">
        <f t="shared" si="15"/>
        <v>-0.171</v>
      </c>
      <c r="F199" s="309" t="str">
        <f t="shared" si="12"/>
        <v>是</v>
      </c>
      <c r="G199" s="294" t="str">
        <f t="shared" si="13"/>
        <v>项</v>
      </c>
    </row>
    <row r="200" s="287" customFormat="1" ht="18.75" spans="1:7">
      <c r="A200" s="311" t="s">
        <v>2858</v>
      </c>
      <c r="B200" s="312" t="s">
        <v>2859</v>
      </c>
      <c r="C200" s="313">
        <v>9</v>
      </c>
      <c r="D200" s="313">
        <v>10</v>
      </c>
      <c r="E200" s="185">
        <f t="shared" si="15"/>
        <v>0.111</v>
      </c>
      <c r="F200" s="309" t="str">
        <f t="shared" ref="F200:F207" si="16">IF(LEN(A200)=3,"是",IF(B200&lt;&gt;"",IF(SUM(C200:D200)&lt;&gt;0,"是","否"),"是"))</f>
        <v>是</v>
      </c>
      <c r="G200" s="294" t="str">
        <f t="shared" ref="G200:G207" si="17">IF(LEN(A200)=3,"类",IF(LEN(A200)=5,"款","项"))</f>
        <v>项</v>
      </c>
    </row>
    <row r="201" s="287" customFormat="1" ht="18.75" spans="1:7">
      <c r="A201" s="311" t="s">
        <v>2860</v>
      </c>
      <c r="B201" s="312" t="s">
        <v>2861</v>
      </c>
      <c r="C201" s="313"/>
      <c r="D201" s="313"/>
      <c r="E201" s="314" t="str">
        <f>IF(C201&gt;0,D201/C201-1,IF(C201&lt;0,-(D201/C201-1),""))</f>
        <v/>
      </c>
      <c r="F201" s="309" t="str">
        <f t="shared" si="16"/>
        <v>否</v>
      </c>
      <c r="G201" s="294" t="str">
        <f t="shared" si="17"/>
        <v>项</v>
      </c>
    </row>
    <row r="202" s="287" customFormat="1" ht="18.75" spans="1:7">
      <c r="A202" s="311" t="s">
        <v>2862</v>
      </c>
      <c r="B202" s="310" t="s">
        <v>2863</v>
      </c>
      <c r="C202" s="313">
        <v>123</v>
      </c>
      <c r="D202" s="313">
        <v>234</v>
      </c>
      <c r="E202" s="185">
        <f>(D202-C202)/C202</f>
        <v>0.902</v>
      </c>
      <c r="F202" s="309" t="str">
        <f t="shared" si="16"/>
        <v>是</v>
      </c>
      <c r="G202" s="294" t="str">
        <f t="shared" si="17"/>
        <v>项</v>
      </c>
    </row>
    <row r="203" s="287" customFormat="1" ht="18.75" spans="1:7">
      <c r="A203" s="311" t="s">
        <v>2864</v>
      </c>
      <c r="B203" s="312" t="s">
        <v>2865</v>
      </c>
      <c r="C203" s="313"/>
      <c r="D203" s="313"/>
      <c r="E203" s="314" t="str">
        <f>IF(C203&gt;0,D203/C203-1,IF(C203&lt;0,-(D203/C203-1),""))</f>
        <v/>
      </c>
      <c r="F203" s="309" t="str">
        <f t="shared" si="16"/>
        <v>否</v>
      </c>
      <c r="G203" s="294" t="str">
        <f t="shared" si="17"/>
        <v>项</v>
      </c>
    </row>
    <row r="204" s="287" customFormat="1" ht="18.75" spans="1:7">
      <c r="A204" s="311" t="s">
        <v>2866</v>
      </c>
      <c r="B204" s="312" t="s">
        <v>2867</v>
      </c>
      <c r="C204" s="313"/>
      <c r="D204" s="313"/>
      <c r="E204" s="314" t="str">
        <f>IF(C204&gt;0,D204/C204-1,IF(C204&lt;0,-(D204/C204-1),""))</f>
        <v/>
      </c>
      <c r="F204" s="309" t="str">
        <f t="shared" si="16"/>
        <v>否</v>
      </c>
      <c r="G204" s="294" t="str">
        <f t="shared" si="17"/>
        <v>项</v>
      </c>
    </row>
    <row r="205" s="287" customFormat="1" ht="18.75" spans="1:7">
      <c r="A205" s="311" t="s">
        <v>2868</v>
      </c>
      <c r="B205" s="312" t="s">
        <v>2869</v>
      </c>
      <c r="C205" s="313"/>
      <c r="D205" s="313"/>
      <c r="E205" s="314" t="str">
        <f>IF(C205&gt;0,D205/C205-1,IF(C205&lt;0,-(D205/C205-1),""))</f>
        <v/>
      </c>
      <c r="F205" s="309" t="str">
        <f t="shared" si="16"/>
        <v>否</v>
      </c>
      <c r="G205" s="294" t="str">
        <f t="shared" si="17"/>
        <v>项</v>
      </c>
    </row>
    <row r="206" s="287" customFormat="1" ht="18.75" spans="1:7">
      <c r="A206" s="311" t="s">
        <v>2870</v>
      </c>
      <c r="B206" s="312" t="s">
        <v>2871</v>
      </c>
      <c r="C206" s="313"/>
      <c r="D206" s="313"/>
      <c r="E206" s="314" t="str">
        <f>IF(C206&gt;0,D206/C206-1,IF(C206&lt;0,-(D206/C206-1),""))</f>
        <v/>
      </c>
      <c r="F206" s="309" t="str">
        <f t="shared" si="16"/>
        <v>否</v>
      </c>
      <c r="G206" s="294" t="str">
        <f t="shared" si="17"/>
        <v>项</v>
      </c>
    </row>
    <row r="207" s="287" customFormat="1" ht="37.5" spans="1:7">
      <c r="A207" s="311" t="s">
        <v>2872</v>
      </c>
      <c r="B207" s="310" t="s">
        <v>2873</v>
      </c>
      <c r="C207" s="313">
        <v>10</v>
      </c>
      <c r="D207" s="313">
        <v>89</v>
      </c>
      <c r="E207" s="185">
        <f>(D207-C207)/C207</f>
        <v>7.9</v>
      </c>
      <c r="F207" s="309" t="str">
        <f t="shared" si="16"/>
        <v>是</v>
      </c>
      <c r="G207" s="294" t="str">
        <f t="shared" si="17"/>
        <v>项</v>
      </c>
    </row>
    <row r="208" s="287" customFormat="1" ht="18.75" spans="1:7">
      <c r="A208" s="306">
        <v>22998</v>
      </c>
      <c r="B208" s="307" t="s">
        <v>2874</v>
      </c>
      <c r="C208" s="315"/>
      <c r="D208" s="313">
        <f>D209</f>
        <v>3841</v>
      </c>
      <c r="E208" s="316"/>
      <c r="F208" s="309"/>
      <c r="G208" s="294"/>
    </row>
    <row r="209" s="287" customFormat="1" ht="18.75" spans="1:7">
      <c r="A209" s="311">
        <v>2299899</v>
      </c>
      <c r="B209" s="312" t="s">
        <v>3010</v>
      </c>
      <c r="C209" s="315"/>
      <c r="D209" s="315">
        <v>3841</v>
      </c>
      <c r="E209" s="316"/>
      <c r="F209" s="309"/>
      <c r="G209" s="294"/>
    </row>
    <row r="210" s="287" customFormat="1" ht="18.75" spans="1:7">
      <c r="A210" s="306" t="s">
        <v>113</v>
      </c>
      <c r="B210" s="307" t="s">
        <v>2875</v>
      </c>
      <c r="C210" s="308">
        <f>SUBTOTAL(9,C211:C226)</f>
        <v>32724</v>
      </c>
      <c r="D210" s="308">
        <f>SUBTOTAL(9,D211:D226)</f>
        <v>30198</v>
      </c>
      <c r="E210" s="185">
        <f>(D210-C210)/C210</f>
        <v>-0.077</v>
      </c>
      <c r="F210" s="309" t="str">
        <f t="shared" ref="F210:F267" si="18">IF(LEN(A210)=3,"是",IF(B210&lt;&gt;"",IF(SUM(C210:D210)&lt;&gt;0,"是","否"),"是"))</f>
        <v>是</v>
      </c>
      <c r="G210" s="294" t="str">
        <f t="shared" ref="G210:G265" si="19">IF(LEN(A210)=3,"类",IF(LEN(A210)=5,"款","项"))</f>
        <v>类</v>
      </c>
    </row>
    <row r="211" s="287" customFormat="1" ht="37.5" spans="1:7">
      <c r="A211" s="311" t="s">
        <v>2876</v>
      </c>
      <c r="B211" s="312" t="s">
        <v>2877</v>
      </c>
      <c r="C211" s="313"/>
      <c r="D211" s="313"/>
      <c r="E211" s="314" t="str">
        <f t="shared" ref="E210:E265" si="20">IF(C211&gt;0,D211/C211-1,IF(C211&lt;0,-(D211/C211-1),""))</f>
        <v/>
      </c>
      <c r="F211" s="309" t="str">
        <f t="shared" si="18"/>
        <v>否</v>
      </c>
      <c r="G211" s="294" t="str">
        <f t="shared" si="19"/>
        <v>项</v>
      </c>
    </row>
    <row r="212" s="287" customFormat="1" ht="18.75" spans="1:7">
      <c r="A212" s="311" t="s">
        <v>2878</v>
      </c>
      <c r="B212" s="312" t="s">
        <v>2879</v>
      </c>
      <c r="C212" s="313"/>
      <c r="D212" s="313"/>
      <c r="E212" s="314" t="str">
        <f t="shared" si="20"/>
        <v/>
      </c>
      <c r="F212" s="309" t="str">
        <f t="shared" si="18"/>
        <v>否</v>
      </c>
      <c r="G212" s="294" t="str">
        <f t="shared" si="19"/>
        <v>项</v>
      </c>
    </row>
    <row r="213" s="287" customFormat="1" ht="37.5" spans="1:7">
      <c r="A213" s="311" t="s">
        <v>2880</v>
      </c>
      <c r="B213" s="312" t="s">
        <v>2881</v>
      </c>
      <c r="C213" s="313"/>
      <c r="D213" s="313"/>
      <c r="E213" s="314" t="str">
        <f t="shared" si="20"/>
        <v/>
      </c>
      <c r="F213" s="309" t="str">
        <f t="shared" si="18"/>
        <v>否</v>
      </c>
      <c r="G213" s="294" t="str">
        <f t="shared" si="19"/>
        <v>项</v>
      </c>
    </row>
    <row r="214" s="287" customFormat="1" ht="18.75" spans="1:7">
      <c r="A214" s="311" t="s">
        <v>2882</v>
      </c>
      <c r="B214" s="312" t="s">
        <v>2883</v>
      </c>
      <c r="C214" s="313"/>
      <c r="D214" s="313"/>
      <c r="E214" s="314" t="str">
        <f t="shared" si="20"/>
        <v/>
      </c>
      <c r="F214" s="309" t="str">
        <f t="shared" si="18"/>
        <v>否</v>
      </c>
      <c r="G214" s="294" t="str">
        <f t="shared" si="19"/>
        <v>项</v>
      </c>
    </row>
    <row r="215" s="287" customFormat="1" ht="18.75" spans="1:7">
      <c r="A215" s="311" t="s">
        <v>2884</v>
      </c>
      <c r="B215" s="312" t="s">
        <v>2885</v>
      </c>
      <c r="C215" s="313"/>
      <c r="D215" s="313"/>
      <c r="E215" s="314" t="str">
        <f t="shared" si="20"/>
        <v/>
      </c>
      <c r="F215" s="309" t="str">
        <f t="shared" si="18"/>
        <v>否</v>
      </c>
      <c r="G215" s="294" t="str">
        <f t="shared" si="19"/>
        <v>项</v>
      </c>
    </row>
    <row r="216" s="287" customFormat="1" ht="18.75" spans="1:7">
      <c r="A216" s="311" t="s">
        <v>2886</v>
      </c>
      <c r="B216" s="312" t="s">
        <v>2887</v>
      </c>
      <c r="C216" s="313"/>
      <c r="D216" s="313"/>
      <c r="E216" s="314" t="str">
        <f t="shared" si="20"/>
        <v/>
      </c>
      <c r="F216" s="309" t="str">
        <f t="shared" si="18"/>
        <v>否</v>
      </c>
      <c r="G216" s="294" t="str">
        <f t="shared" si="19"/>
        <v>项</v>
      </c>
    </row>
    <row r="217" s="287" customFormat="1" ht="18.75" spans="1:7">
      <c r="A217" s="311" t="s">
        <v>2888</v>
      </c>
      <c r="B217" s="312" t="s">
        <v>2889</v>
      </c>
      <c r="C217" s="313"/>
      <c r="D217" s="313"/>
      <c r="E217" s="314" t="str">
        <f t="shared" si="20"/>
        <v/>
      </c>
      <c r="F217" s="309" t="str">
        <f t="shared" si="18"/>
        <v>否</v>
      </c>
      <c r="G217" s="294" t="str">
        <f t="shared" si="19"/>
        <v>项</v>
      </c>
    </row>
    <row r="218" s="287" customFormat="1" ht="18.75" spans="1:7">
      <c r="A218" s="311" t="s">
        <v>2890</v>
      </c>
      <c r="B218" s="312" t="s">
        <v>2891</v>
      </c>
      <c r="C218" s="313"/>
      <c r="D218" s="313"/>
      <c r="E218" s="314" t="str">
        <f t="shared" si="20"/>
        <v/>
      </c>
      <c r="F218" s="309" t="str">
        <f t="shared" si="18"/>
        <v>否</v>
      </c>
      <c r="G218" s="294" t="str">
        <f t="shared" si="19"/>
        <v>项</v>
      </c>
    </row>
    <row r="219" s="287" customFormat="1" ht="37.5" spans="1:7">
      <c r="A219" s="311" t="s">
        <v>2892</v>
      </c>
      <c r="B219" s="312" t="s">
        <v>2893</v>
      </c>
      <c r="C219" s="313"/>
      <c r="D219" s="313"/>
      <c r="E219" s="314" t="str">
        <f t="shared" si="20"/>
        <v/>
      </c>
      <c r="F219" s="309" t="str">
        <f t="shared" si="18"/>
        <v>否</v>
      </c>
      <c r="G219" s="294" t="str">
        <f t="shared" si="19"/>
        <v>项</v>
      </c>
    </row>
    <row r="220" s="287" customFormat="1" ht="18.75" spans="1:7">
      <c r="A220" s="311" t="s">
        <v>2894</v>
      </c>
      <c r="B220" s="312" t="s">
        <v>2895</v>
      </c>
      <c r="C220" s="313"/>
      <c r="D220" s="313"/>
      <c r="E220" s="314" t="str">
        <f t="shared" si="20"/>
        <v/>
      </c>
      <c r="F220" s="309" t="str">
        <f t="shared" si="18"/>
        <v>否</v>
      </c>
      <c r="G220" s="294" t="str">
        <f t="shared" si="19"/>
        <v>项</v>
      </c>
    </row>
    <row r="221" s="287" customFormat="1" ht="18.75" spans="1:7">
      <c r="A221" s="311" t="s">
        <v>2896</v>
      </c>
      <c r="B221" s="312" t="s">
        <v>2897</v>
      </c>
      <c r="C221" s="313"/>
      <c r="D221" s="313"/>
      <c r="E221" s="314" t="str">
        <f t="shared" si="20"/>
        <v/>
      </c>
      <c r="F221" s="309" t="str">
        <f t="shared" si="18"/>
        <v>否</v>
      </c>
      <c r="G221" s="294" t="str">
        <f t="shared" si="19"/>
        <v>项</v>
      </c>
    </row>
    <row r="222" s="287" customFormat="1" ht="18.75" spans="1:7">
      <c r="A222" s="311" t="s">
        <v>2898</v>
      </c>
      <c r="B222" s="312" t="s">
        <v>2899</v>
      </c>
      <c r="C222" s="313"/>
      <c r="D222" s="313"/>
      <c r="E222" s="314" t="str">
        <f t="shared" si="20"/>
        <v/>
      </c>
      <c r="F222" s="309" t="str">
        <f t="shared" si="18"/>
        <v>否</v>
      </c>
      <c r="G222" s="294" t="str">
        <f t="shared" si="19"/>
        <v>项</v>
      </c>
    </row>
    <row r="223" s="287" customFormat="1" ht="18.75" spans="1:7">
      <c r="A223" s="311" t="s">
        <v>2900</v>
      </c>
      <c r="B223" s="312" t="s">
        <v>2901</v>
      </c>
      <c r="C223" s="313"/>
      <c r="D223" s="313"/>
      <c r="E223" s="314" t="str">
        <f t="shared" si="20"/>
        <v/>
      </c>
      <c r="F223" s="309" t="str">
        <f t="shared" si="18"/>
        <v>否</v>
      </c>
      <c r="G223" s="294" t="str">
        <f t="shared" si="19"/>
        <v>项</v>
      </c>
    </row>
    <row r="224" s="287" customFormat="1" ht="18.75" spans="1:7">
      <c r="A224" s="311" t="s">
        <v>2902</v>
      </c>
      <c r="B224" s="312" t="s">
        <v>2903</v>
      </c>
      <c r="C224" s="313">
        <f>26545.11</f>
        <v>26545</v>
      </c>
      <c r="D224" s="313">
        <v>23013</v>
      </c>
      <c r="E224" s="314">
        <f t="shared" si="20"/>
        <v>-0.133</v>
      </c>
      <c r="F224" s="309" t="str">
        <f t="shared" si="18"/>
        <v>是</v>
      </c>
      <c r="G224" s="294" t="str">
        <f t="shared" si="19"/>
        <v>项</v>
      </c>
    </row>
    <row r="225" s="287" customFormat="1" ht="37.5" spans="1:7">
      <c r="A225" s="311" t="s">
        <v>2904</v>
      </c>
      <c r="B225" s="310" t="s">
        <v>2905</v>
      </c>
      <c r="C225" s="313">
        <f>6179</f>
        <v>6179</v>
      </c>
      <c r="D225" s="315">
        <v>5865</v>
      </c>
      <c r="E225" s="185">
        <f t="shared" ref="E225:E228" si="21">(D225-C225)/C225</f>
        <v>-0.051</v>
      </c>
      <c r="F225" s="309" t="str">
        <f t="shared" si="18"/>
        <v>是</v>
      </c>
      <c r="G225" s="294" t="str">
        <f t="shared" si="19"/>
        <v>项</v>
      </c>
    </row>
    <row r="226" s="287" customFormat="1" ht="18.75" spans="1:7">
      <c r="A226" s="311" t="s">
        <v>2906</v>
      </c>
      <c r="B226" s="310" t="s">
        <v>2907</v>
      </c>
      <c r="C226" s="315"/>
      <c r="D226" s="315">
        <v>1320</v>
      </c>
      <c r="E226" s="316"/>
      <c r="F226" s="309" t="str">
        <f t="shared" si="18"/>
        <v>是</v>
      </c>
      <c r="G226" s="294" t="str">
        <f t="shared" si="19"/>
        <v>项</v>
      </c>
    </row>
    <row r="227" s="287" customFormat="1" ht="18.75" spans="1:7">
      <c r="A227" s="306" t="s">
        <v>115</v>
      </c>
      <c r="B227" s="307" t="s">
        <v>2908</v>
      </c>
      <c r="C227" s="308">
        <f>C228</f>
        <v>150</v>
      </c>
      <c r="D227" s="308">
        <f>D228</f>
        <v>400</v>
      </c>
      <c r="E227" s="185">
        <f t="shared" si="21"/>
        <v>1.667</v>
      </c>
      <c r="F227" s="309" t="str">
        <f t="shared" si="18"/>
        <v>是</v>
      </c>
      <c r="G227" s="294" t="str">
        <f t="shared" si="19"/>
        <v>类</v>
      </c>
    </row>
    <row r="228" s="287" customFormat="1" ht="18.75" spans="1:7">
      <c r="A228" s="321">
        <v>23304</v>
      </c>
      <c r="B228" s="307" t="s">
        <v>2909</v>
      </c>
      <c r="C228" s="308">
        <f>SUBTOTAL(9,C229:C244)</f>
        <v>150</v>
      </c>
      <c r="D228" s="308">
        <f>SUBTOTAL(9,D229:D244)</f>
        <v>400</v>
      </c>
      <c r="E228" s="185">
        <f t="shared" si="21"/>
        <v>1.667</v>
      </c>
      <c r="F228" s="309" t="str">
        <f t="shared" si="18"/>
        <v>是</v>
      </c>
      <c r="G228" s="294" t="str">
        <f t="shared" si="19"/>
        <v>款</v>
      </c>
    </row>
    <row r="229" s="287" customFormat="1" ht="37.5" spans="1:7">
      <c r="A229" s="311" t="s">
        <v>2910</v>
      </c>
      <c r="B229" s="312" t="s">
        <v>2911</v>
      </c>
      <c r="C229" s="313"/>
      <c r="D229" s="313"/>
      <c r="E229" s="314" t="str">
        <f t="shared" si="20"/>
        <v/>
      </c>
      <c r="F229" s="309" t="str">
        <f t="shared" si="18"/>
        <v>否</v>
      </c>
      <c r="G229" s="294" t="str">
        <f t="shared" si="19"/>
        <v>项</v>
      </c>
    </row>
    <row r="230" s="287" customFormat="1" ht="18.75" spans="1:7">
      <c r="A230" s="311" t="s">
        <v>2912</v>
      </c>
      <c r="B230" s="312" t="s">
        <v>2913</v>
      </c>
      <c r="C230" s="313"/>
      <c r="D230" s="313"/>
      <c r="E230" s="314" t="str">
        <f t="shared" si="20"/>
        <v/>
      </c>
      <c r="F230" s="309" t="str">
        <f t="shared" si="18"/>
        <v>否</v>
      </c>
      <c r="G230" s="294" t="str">
        <f t="shared" si="19"/>
        <v>项</v>
      </c>
    </row>
    <row r="231" s="287" customFormat="1" ht="37.5" spans="1:7">
      <c r="A231" s="311" t="s">
        <v>2914</v>
      </c>
      <c r="B231" s="312" t="s">
        <v>2915</v>
      </c>
      <c r="C231" s="313"/>
      <c r="D231" s="313"/>
      <c r="E231" s="314" t="str">
        <f t="shared" si="20"/>
        <v/>
      </c>
      <c r="F231" s="309" t="str">
        <f t="shared" si="18"/>
        <v>否</v>
      </c>
      <c r="G231" s="294" t="str">
        <f t="shared" si="19"/>
        <v>项</v>
      </c>
    </row>
    <row r="232" s="287" customFormat="1" ht="37.5" spans="1:7">
      <c r="A232" s="311" t="s">
        <v>2916</v>
      </c>
      <c r="B232" s="312" t="s">
        <v>2917</v>
      </c>
      <c r="C232" s="313"/>
      <c r="D232" s="313"/>
      <c r="E232" s="314" t="str">
        <f t="shared" si="20"/>
        <v/>
      </c>
      <c r="F232" s="309" t="str">
        <f t="shared" si="18"/>
        <v>否</v>
      </c>
      <c r="G232" s="294" t="str">
        <f t="shared" si="19"/>
        <v>项</v>
      </c>
    </row>
    <row r="233" s="287" customFormat="1" ht="18.75" spans="1:7">
      <c r="A233" s="311" t="s">
        <v>2918</v>
      </c>
      <c r="B233" s="312" t="s">
        <v>2919</v>
      </c>
      <c r="C233" s="313"/>
      <c r="D233" s="313"/>
      <c r="E233" s="314" t="str">
        <f t="shared" si="20"/>
        <v/>
      </c>
      <c r="F233" s="309" t="str">
        <f t="shared" si="18"/>
        <v>否</v>
      </c>
      <c r="G233" s="294" t="str">
        <f t="shared" si="19"/>
        <v>项</v>
      </c>
    </row>
    <row r="234" s="287" customFormat="1" ht="18.75" spans="1:7">
      <c r="A234" s="311" t="s">
        <v>2920</v>
      </c>
      <c r="B234" s="312" t="s">
        <v>2921</v>
      </c>
      <c r="C234" s="313"/>
      <c r="D234" s="313"/>
      <c r="E234" s="314" t="str">
        <f t="shared" si="20"/>
        <v/>
      </c>
      <c r="F234" s="309" t="str">
        <f t="shared" si="18"/>
        <v>否</v>
      </c>
      <c r="G234" s="294" t="str">
        <f t="shared" si="19"/>
        <v>项</v>
      </c>
    </row>
    <row r="235" s="287" customFormat="1" ht="18.75" spans="1:7">
      <c r="A235" s="311" t="s">
        <v>2922</v>
      </c>
      <c r="B235" s="312" t="s">
        <v>2923</v>
      </c>
      <c r="C235" s="313"/>
      <c r="D235" s="313"/>
      <c r="E235" s="314" t="str">
        <f t="shared" si="20"/>
        <v/>
      </c>
      <c r="F235" s="309" t="str">
        <f t="shared" si="18"/>
        <v>否</v>
      </c>
      <c r="G235" s="294" t="str">
        <f t="shared" si="19"/>
        <v>项</v>
      </c>
    </row>
    <row r="236" s="287" customFormat="1" ht="37.5" spans="1:7">
      <c r="A236" s="311" t="s">
        <v>2924</v>
      </c>
      <c r="B236" s="312" t="s">
        <v>2925</v>
      </c>
      <c r="C236" s="313"/>
      <c r="D236" s="313"/>
      <c r="E236" s="314" t="str">
        <f t="shared" si="20"/>
        <v/>
      </c>
      <c r="F236" s="309" t="str">
        <f t="shared" si="18"/>
        <v>否</v>
      </c>
      <c r="G236" s="294" t="str">
        <f t="shared" si="19"/>
        <v>项</v>
      </c>
    </row>
    <row r="237" s="287" customFormat="1" ht="37.5" spans="1:7">
      <c r="A237" s="311" t="s">
        <v>2926</v>
      </c>
      <c r="B237" s="312" t="s">
        <v>2927</v>
      </c>
      <c r="C237" s="313"/>
      <c r="D237" s="313"/>
      <c r="E237" s="314" t="str">
        <f t="shared" si="20"/>
        <v/>
      </c>
      <c r="F237" s="309" t="str">
        <f t="shared" si="18"/>
        <v>否</v>
      </c>
      <c r="G237" s="294" t="str">
        <f t="shared" si="19"/>
        <v>项</v>
      </c>
    </row>
    <row r="238" s="287" customFormat="1" ht="18.75" spans="1:7">
      <c r="A238" s="311" t="s">
        <v>2928</v>
      </c>
      <c r="B238" s="312" t="s">
        <v>2929</v>
      </c>
      <c r="C238" s="313"/>
      <c r="D238" s="313"/>
      <c r="E238" s="314" t="str">
        <f t="shared" si="20"/>
        <v/>
      </c>
      <c r="F238" s="309" t="str">
        <f t="shared" si="18"/>
        <v>否</v>
      </c>
      <c r="G238" s="294" t="str">
        <f t="shared" si="19"/>
        <v>项</v>
      </c>
    </row>
    <row r="239" s="287" customFormat="1" ht="18.75" spans="1:7">
      <c r="A239" s="311" t="s">
        <v>2930</v>
      </c>
      <c r="B239" s="312" t="s">
        <v>2931</v>
      </c>
      <c r="C239" s="313"/>
      <c r="D239" s="313"/>
      <c r="E239" s="314" t="str">
        <f t="shared" si="20"/>
        <v/>
      </c>
      <c r="F239" s="309" t="str">
        <f t="shared" si="18"/>
        <v>否</v>
      </c>
      <c r="G239" s="294" t="str">
        <f t="shared" si="19"/>
        <v>项</v>
      </c>
    </row>
    <row r="240" s="287" customFormat="1" ht="18.75" spans="1:7">
      <c r="A240" s="311" t="s">
        <v>2932</v>
      </c>
      <c r="B240" s="312" t="s">
        <v>2933</v>
      </c>
      <c r="C240" s="313"/>
      <c r="D240" s="313"/>
      <c r="E240" s="314" t="str">
        <f t="shared" si="20"/>
        <v/>
      </c>
      <c r="F240" s="309" t="str">
        <f t="shared" si="18"/>
        <v>否</v>
      </c>
      <c r="G240" s="294" t="str">
        <f t="shared" si="19"/>
        <v>项</v>
      </c>
    </row>
    <row r="241" s="287" customFormat="1" ht="18.75" spans="1:7">
      <c r="A241" s="311" t="s">
        <v>2934</v>
      </c>
      <c r="B241" s="312" t="s">
        <v>2935</v>
      </c>
      <c r="C241" s="313"/>
      <c r="D241" s="313"/>
      <c r="E241" s="314" t="str">
        <f t="shared" si="20"/>
        <v/>
      </c>
      <c r="F241" s="309" t="str">
        <f t="shared" si="18"/>
        <v>否</v>
      </c>
      <c r="G241" s="294" t="str">
        <f t="shared" si="19"/>
        <v>项</v>
      </c>
    </row>
    <row r="242" s="287" customFormat="1" ht="18.75" spans="1:7">
      <c r="A242" s="311" t="s">
        <v>2936</v>
      </c>
      <c r="B242" s="312" t="s">
        <v>2937</v>
      </c>
      <c r="C242" s="313">
        <v>150</v>
      </c>
      <c r="D242" s="315">
        <v>100</v>
      </c>
      <c r="E242" s="314">
        <f t="shared" si="20"/>
        <v>-0.333</v>
      </c>
      <c r="F242" s="309" t="str">
        <f t="shared" si="18"/>
        <v>是</v>
      </c>
      <c r="G242" s="294" t="str">
        <f t="shared" si="19"/>
        <v>项</v>
      </c>
    </row>
    <row r="243" s="287" customFormat="1" ht="37.5" spans="1:7">
      <c r="A243" s="311" t="s">
        <v>2938</v>
      </c>
      <c r="B243" s="310" t="s">
        <v>2939</v>
      </c>
      <c r="C243" s="315"/>
      <c r="D243" s="315"/>
      <c r="E243" s="316"/>
      <c r="F243" s="309" t="str">
        <f t="shared" si="18"/>
        <v>否</v>
      </c>
      <c r="G243" s="294" t="str">
        <f t="shared" si="19"/>
        <v>项</v>
      </c>
    </row>
    <row r="244" s="287" customFormat="1" ht="18.75" spans="1:7">
      <c r="A244" s="311" t="s">
        <v>2940</v>
      </c>
      <c r="B244" s="310" t="s">
        <v>2941</v>
      </c>
      <c r="C244" s="315"/>
      <c r="D244" s="315">
        <v>300</v>
      </c>
      <c r="E244" s="316"/>
      <c r="F244" s="309" t="str">
        <f t="shared" si="18"/>
        <v>是</v>
      </c>
      <c r="G244" s="294" t="str">
        <f t="shared" si="19"/>
        <v>项</v>
      </c>
    </row>
    <row r="245" s="287" customFormat="1" ht="18.75" spans="1:7">
      <c r="A245" s="321" t="s">
        <v>2942</v>
      </c>
      <c r="B245" s="307" t="s">
        <v>2943</v>
      </c>
      <c r="C245" s="308"/>
      <c r="D245" s="308"/>
      <c r="E245" s="320"/>
      <c r="F245" s="309" t="str">
        <f t="shared" si="18"/>
        <v>是</v>
      </c>
      <c r="G245" s="294" t="str">
        <f t="shared" si="19"/>
        <v>类</v>
      </c>
    </row>
    <row r="246" s="287" customFormat="1" ht="18.75" spans="1:7">
      <c r="A246" s="321" t="s">
        <v>2944</v>
      </c>
      <c r="B246" s="317" t="s">
        <v>2945</v>
      </c>
      <c r="C246" s="318">
        <f>SUM(C247:C258)</f>
        <v>0</v>
      </c>
      <c r="D246" s="318">
        <f>SUM(D247:D258)</f>
        <v>0</v>
      </c>
      <c r="E246" s="319" t="str">
        <f t="shared" si="20"/>
        <v/>
      </c>
      <c r="F246" s="309" t="str">
        <f t="shared" si="18"/>
        <v>否</v>
      </c>
      <c r="G246" s="294" t="str">
        <f t="shared" si="19"/>
        <v>款</v>
      </c>
    </row>
    <row r="247" s="287" customFormat="1" ht="18.75" spans="1:7">
      <c r="A247" s="322" t="s">
        <v>2946</v>
      </c>
      <c r="B247" s="312" t="s">
        <v>2947</v>
      </c>
      <c r="C247" s="313"/>
      <c r="D247" s="313"/>
      <c r="E247" s="314" t="str">
        <f t="shared" si="20"/>
        <v/>
      </c>
      <c r="F247" s="309" t="str">
        <f t="shared" si="18"/>
        <v>否</v>
      </c>
      <c r="G247" s="294" t="str">
        <f t="shared" si="19"/>
        <v>项</v>
      </c>
    </row>
    <row r="248" s="287" customFormat="1" ht="18.75" spans="1:7">
      <c r="A248" s="322" t="s">
        <v>2948</v>
      </c>
      <c r="B248" s="312" t="s">
        <v>2949</v>
      </c>
      <c r="C248" s="313"/>
      <c r="D248" s="313"/>
      <c r="E248" s="314" t="str">
        <f t="shared" si="20"/>
        <v/>
      </c>
      <c r="F248" s="309" t="str">
        <f t="shared" si="18"/>
        <v>否</v>
      </c>
      <c r="G248" s="294" t="str">
        <f t="shared" si="19"/>
        <v>项</v>
      </c>
    </row>
    <row r="249" s="287" customFormat="1" ht="18.75" spans="1:7">
      <c r="A249" s="322" t="s">
        <v>2950</v>
      </c>
      <c r="B249" s="312" t="s">
        <v>2951</v>
      </c>
      <c r="C249" s="313"/>
      <c r="D249" s="313"/>
      <c r="E249" s="314" t="str">
        <f t="shared" si="20"/>
        <v/>
      </c>
      <c r="F249" s="309" t="str">
        <f t="shared" si="18"/>
        <v>否</v>
      </c>
      <c r="G249" s="294" t="str">
        <f t="shared" si="19"/>
        <v>项</v>
      </c>
    </row>
    <row r="250" s="287" customFormat="1" ht="18.75" spans="1:7">
      <c r="A250" s="322" t="s">
        <v>2952</v>
      </c>
      <c r="B250" s="312" t="s">
        <v>2953</v>
      </c>
      <c r="C250" s="313"/>
      <c r="D250" s="313"/>
      <c r="E250" s="314" t="str">
        <f t="shared" si="20"/>
        <v/>
      </c>
      <c r="F250" s="309" t="str">
        <f t="shared" si="18"/>
        <v>否</v>
      </c>
      <c r="G250" s="294" t="str">
        <f t="shared" si="19"/>
        <v>项</v>
      </c>
    </row>
    <row r="251" s="287" customFormat="1" ht="18.75" spans="1:7">
      <c r="A251" s="322" t="s">
        <v>2954</v>
      </c>
      <c r="B251" s="312" t="s">
        <v>2955</v>
      </c>
      <c r="C251" s="313"/>
      <c r="D251" s="313"/>
      <c r="E251" s="314" t="str">
        <f t="shared" si="20"/>
        <v/>
      </c>
      <c r="F251" s="309" t="str">
        <f t="shared" si="18"/>
        <v>否</v>
      </c>
      <c r="G251" s="294" t="str">
        <f t="shared" si="19"/>
        <v>项</v>
      </c>
    </row>
    <row r="252" s="287" customFormat="1" ht="18.75" spans="1:7">
      <c r="A252" s="322" t="s">
        <v>2956</v>
      </c>
      <c r="B252" s="312" t="s">
        <v>2957</v>
      </c>
      <c r="C252" s="313"/>
      <c r="D252" s="313"/>
      <c r="E252" s="314" t="str">
        <f t="shared" si="20"/>
        <v/>
      </c>
      <c r="F252" s="309" t="str">
        <f t="shared" si="18"/>
        <v>否</v>
      </c>
      <c r="G252" s="294" t="str">
        <f t="shared" si="19"/>
        <v>项</v>
      </c>
    </row>
    <row r="253" s="287" customFormat="1" ht="18.75" spans="1:7">
      <c r="A253" s="322" t="s">
        <v>2958</v>
      </c>
      <c r="B253" s="312" t="s">
        <v>2959</v>
      </c>
      <c r="C253" s="313"/>
      <c r="D253" s="313"/>
      <c r="E253" s="314" t="str">
        <f t="shared" si="20"/>
        <v/>
      </c>
      <c r="F253" s="309" t="str">
        <f t="shared" si="18"/>
        <v>否</v>
      </c>
      <c r="G253" s="294" t="str">
        <f t="shared" si="19"/>
        <v>项</v>
      </c>
    </row>
    <row r="254" s="287" customFormat="1" ht="18.75" spans="1:7">
      <c r="A254" s="322" t="s">
        <v>2960</v>
      </c>
      <c r="B254" s="312" t="s">
        <v>2961</v>
      </c>
      <c r="C254" s="313"/>
      <c r="D254" s="313"/>
      <c r="E254" s="314" t="str">
        <f t="shared" si="20"/>
        <v/>
      </c>
      <c r="F254" s="309" t="str">
        <f t="shared" si="18"/>
        <v>否</v>
      </c>
      <c r="G254" s="294" t="str">
        <f t="shared" si="19"/>
        <v>项</v>
      </c>
    </row>
    <row r="255" s="287" customFormat="1" ht="18.75" spans="1:7">
      <c r="A255" s="322" t="s">
        <v>2962</v>
      </c>
      <c r="B255" s="312" t="s">
        <v>2963</v>
      </c>
      <c r="C255" s="313"/>
      <c r="D255" s="313"/>
      <c r="E255" s="314" t="str">
        <f t="shared" si="20"/>
        <v/>
      </c>
      <c r="F255" s="309" t="str">
        <f t="shared" si="18"/>
        <v>否</v>
      </c>
      <c r="G255" s="294" t="str">
        <f t="shared" si="19"/>
        <v>项</v>
      </c>
    </row>
    <row r="256" s="287" customFormat="1" ht="18.75" spans="1:7">
      <c r="A256" s="322" t="s">
        <v>2964</v>
      </c>
      <c r="B256" s="312" t="s">
        <v>2965</v>
      </c>
      <c r="C256" s="313"/>
      <c r="D256" s="313"/>
      <c r="E256" s="314" t="str">
        <f t="shared" si="20"/>
        <v/>
      </c>
      <c r="F256" s="309" t="str">
        <f t="shared" si="18"/>
        <v>否</v>
      </c>
      <c r="G256" s="294" t="str">
        <f t="shared" si="19"/>
        <v>项</v>
      </c>
    </row>
    <row r="257" s="287" customFormat="1" ht="18.75" spans="1:7">
      <c r="A257" s="322" t="s">
        <v>2966</v>
      </c>
      <c r="B257" s="312" t="s">
        <v>2967</v>
      </c>
      <c r="C257" s="313"/>
      <c r="D257" s="313"/>
      <c r="E257" s="314" t="str">
        <f t="shared" si="20"/>
        <v/>
      </c>
      <c r="F257" s="309" t="str">
        <f t="shared" si="18"/>
        <v>否</v>
      </c>
      <c r="G257" s="294" t="str">
        <f t="shared" si="19"/>
        <v>项</v>
      </c>
    </row>
    <row r="258" s="287" customFormat="1" ht="18.75" spans="1:7">
      <c r="A258" s="322" t="s">
        <v>2968</v>
      </c>
      <c r="B258" s="312" t="s">
        <v>2969</v>
      </c>
      <c r="C258" s="313"/>
      <c r="D258" s="313"/>
      <c r="E258" s="314" t="str">
        <f t="shared" si="20"/>
        <v/>
      </c>
      <c r="F258" s="309" t="str">
        <f t="shared" si="18"/>
        <v>否</v>
      </c>
      <c r="G258" s="294" t="str">
        <f t="shared" si="19"/>
        <v>项</v>
      </c>
    </row>
    <row r="259" s="287" customFormat="1" ht="18.75" spans="1:7">
      <c r="A259" s="321" t="s">
        <v>2970</v>
      </c>
      <c r="B259" s="317" t="s">
        <v>2971</v>
      </c>
      <c r="C259" s="318">
        <f>SUM(C260:C265)</f>
        <v>0</v>
      </c>
      <c r="D259" s="318">
        <f>SUM(D260:D265)</f>
        <v>0</v>
      </c>
      <c r="E259" s="319" t="str">
        <f t="shared" si="20"/>
        <v/>
      </c>
      <c r="F259" s="309" t="str">
        <f t="shared" si="18"/>
        <v>否</v>
      </c>
      <c r="G259" s="294" t="str">
        <f t="shared" si="19"/>
        <v>款</v>
      </c>
    </row>
    <row r="260" s="287" customFormat="1" ht="18.75" spans="1:7">
      <c r="A260" s="322" t="s">
        <v>2972</v>
      </c>
      <c r="B260" s="312" t="s">
        <v>2973</v>
      </c>
      <c r="C260" s="313"/>
      <c r="D260" s="313"/>
      <c r="E260" s="314" t="str">
        <f t="shared" si="20"/>
        <v/>
      </c>
      <c r="F260" s="309" t="str">
        <f t="shared" si="18"/>
        <v>否</v>
      </c>
      <c r="G260" s="294" t="str">
        <f t="shared" si="19"/>
        <v>项</v>
      </c>
    </row>
    <row r="261" s="287" customFormat="1" ht="18.75" spans="1:7">
      <c r="A261" s="322" t="s">
        <v>2974</v>
      </c>
      <c r="B261" s="312" t="s">
        <v>2975</v>
      </c>
      <c r="C261" s="313"/>
      <c r="D261" s="313"/>
      <c r="E261" s="314" t="str">
        <f t="shared" si="20"/>
        <v/>
      </c>
      <c r="F261" s="309" t="str">
        <f t="shared" si="18"/>
        <v>否</v>
      </c>
      <c r="G261" s="294" t="str">
        <f t="shared" si="19"/>
        <v>项</v>
      </c>
    </row>
    <row r="262" s="287" customFormat="1" ht="18.75" spans="1:7">
      <c r="A262" s="322" t="s">
        <v>2976</v>
      </c>
      <c r="B262" s="312" t="s">
        <v>2977</v>
      </c>
      <c r="C262" s="313"/>
      <c r="D262" s="313"/>
      <c r="E262" s="314" t="str">
        <f t="shared" si="20"/>
        <v/>
      </c>
      <c r="F262" s="309" t="str">
        <f t="shared" si="18"/>
        <v>否</v>
      </c>
      <c r="G262" s="294" t="str">
        <f t="shared" si="19"/>
        <v>项</v>
      </c>
    </row>
    <row r="263" s="287" customFormat="1" ht="18.75" spans="1:7">
      <c r="A263" s="322" t="s">
        <v>2978</v>
      </c>
      <c r="B263" s="312" t="s">
        <v>2979</v>
      </c>
      <c r="C263" s="313"/>
      <c r="D263" s="313"/>
      <c r="E263" s="314" t="str">
        <f t="shared" si="20"/>
        <v/>
      </c>
      <c r="F263" s="309" t="str">
        <f t="shared" si="18"/>
        <v>否</v>
      </c>
      <c r="G263" s="294" t="str">
        <f t="shared" si="19"/>
        <v>项</v>
      </c>
    </row>
    <row r="264" s="287" customFormat="1" ht="18.75" spans="1:7">
      <c r="A264" s="322" t="s">
        <v>2980</v>
      </c>
      <c r="B264" s="312" t="s">
        <v>2981</v>
      </c>
      <c r="C264" s="313"/>
      <c r="D264" s="313"/>
      <c r="E264" s="314" t="str">
        <f t="shared" si="20"/>
        <v/>
      </c>
      <c r="F264" s="309" t="str">
        <f t="shared" si="18"/>
        <v>否</v>
      </c>
      <c r="G264" s="294" t="str">
        <f t="shared" si="19"/>
        <v>项</v>
      </c>
    </row>
    <row r="265" s="287" customFormat="1" ht="18.75" spans="1:7">
      <c r="A265" s="322" t="s">
        <v>2982</v>
      </c>
      <c r="B265" s="312" t="s">
        <v>2983</v>
      </c>
      <c r="C265" s="313"/>
      <c r="D265" s="313"/>
      <c r="E265" s="314" t="str">
        <f t="shared" si="20"/>
        <v/>
      </c>
      <c r="F265" s="309" t="str">
        <f t="shared" si="18"/>
        <v>否</v>
      </c>
      <c r="G265" s="294" t="str">
        <f t="shared" si="19"/>
        <v>项</v>
      </c>
    </row>
    <row r="266" s="287" customFormat="1" ht="18.75" spans="1:7">
      <c r="A266" s="311"/>
      <c r="B266" s="310"/>
      <c r="C266" s="315"/>
      <c r="D266" s="315"/>
      <c r="E266" s="320"/>
      <c r="F266" s="309" t="str">
        <f t="shared" si="18"/>
        <v>是</v>
      </c>
      <c r="G266" s="294"/>
    </row>
    <row r="267" s="287" customFormat="1" ht="18.75" spans="1:7">
      <c r="A267" s="323"/>
      <c r="B267" s="324" t="s">
        <v>2984</v>
      </c>
      <c r="C267" s="308">
        <f>C4+C20+C32+C43+C100+C126+C178+C182+C210+C227+C245</f>
        <v>35831</v>
      </c>
      <c r="D267" s="308">
        <f>D4+D20+D32+D43+D100+D126+D178+D182+D210+D227+D245</f>
        <v>45443</v>
      </c>
      <c r="E267" s="185">
        <f t="shared" ref="E267:E272" si="22">(D267-C267)/C267</f>
        <v>0.268</v>
      </c>
      <c r="F267" s="309" t="str">
        <f t="shared" si="18"/>
        <v>是</v>
      </c>
      <c r="G267" s="294"/>
    </row>
    <row r="268" s="287" customFormat="1" ht="18.75" spans="1:7">
      <c r="A268" s="325" t="s">
        <v>2986</v>
      </c>
      <c r="B268" s="326" t="s">
        <v>120</v>
      </c>
      <c r="C268" s="87">
        <f>C269+C272+C273+C274</f>
        <v>236</v>
      </c>
      <c r="D268" s="87">
        <f>D269+D272+D273+D274</f>
        <v>270</v>
      </c>
      <c r="E268" s="185">
        <f t="shared" si="22"/>
        <v>0.144</v>
      </c>
      <c r="F268" s="309" t="str">
        <f t="shared" ref="F267:F277" si="23">IF(LEN(A268)=3,"是",IF(B268&lt;&gt;"",IF(SUM(C268:D268)&lt;&gt;0,"是","否"),"是"))</f>
        <v>是</v>
      </c>
      <c r="G268" s="294"/>
    </row>
    <row r="269" s="287" customFormat="1" ht="18.75" spans="1:7">
      <c r="A269" s="325" t="s">
        <v>2987</v>
      </c>
      <c r="B269" s="327" t="s">
        <v>2988</v>
      </c>
      <c r="C269" s="94"/>
      <c r="D269" s="94"/>
      <c r="E269" s="123"/>
      <c r="F269" s="309" t="str">
        <f t="shared" si="23"/>
        <v>否</v>
      </c>
      <c r="G269" s="294"/>
    </row>
    <row r="270" s="287" customFormat="1" ht="18.75" spans="1:7">
      <c r="A270" s="328" t="s">
        <v>3011</v>
      </c>
      <c r="B270" s="327" t="s">
        <v>3012</v>
      </c>
      <c r="C270" s="94"/>
      <c r="D270" s="94"/>
      <c r="E270" s="123"/>
      <c r="F270" s="309" t="str">
        <f t="shared" si="23"/>
        <v>否</v>
      </c>
      <c r="G270" s="294"/>
    </row>
    <row r="271" s="287" customFormat="1" ht="18.75" spans="1:6">
      <c r="A271" s="329" t="s">
        <v>2989</v>
      </c>
      <c r="B271" s="330" t="s">
        <v>2990</v>
      </c>
      <c r="C271" s="94"/>
      <c r="D271" s="94"/>
      <c r="E271" s="123"/>
      <c r="F271" s="309" t="str">
        <f t="shared" si="23"/>
        <v>否</v>
      </c>
    </row>
    <row r="272" s="287" customFormat="1" ht="18.75" spans="1:7">
      <c r="A272" s="328" t="s">
        <v>3013</v>
      </c>
      <c r="B272" s="327" t="s">
        <v>2996</v>
      </c>
      <c r="C272" s="94">
        <v>236</v>
      </c>
      <c r="D272" s="94"/>
      <c r="E272" s="185">
        <f t="shared" si="22"/>
        <v>-1</v>
      </c>
      <c r="F272" s="309" t="str">
        <f t="shared" si="23"/>
        <v>是</v>
      </c>
      <c r="G272" s="294"/>
    </row>
    <row r="273" s="287" customFormat="1" ht="18.75" spans="1:7">
      <c r="A273" s="328" t="s">
        <v>2997</v>
      </c>
      <c r="B273" s="327" t="s">
        <v>2998</v>
      </c>
      <c r="C273" s="94"/>
      <c r="D273" s="94">
        <v>270</v>
      </c>
      <c r="E273" s="123"/>
      <c r="F273" s="309" t="str">
        <f t="shared" si="23"/>
        <v>是</v>
      </c>
      <c r="G273" s="294"/>
    </row>
    <row r="274" ht="18.75" spans="1:7">
      <c r="A274" s="328" t="s">
        <v>3014</v>
      </c>
      <c r="B274" s="331" t="s">
        <v>3015</v>
      </c>
      <c r="C274" s="94"/>
      <c r="D274" s="94"/>
      <c r="E274" s="125"/>
      <c r="F274" s="309" t="str">
        <f t="shared" si="23"/>
        <v>否</v>
      </c>
      <c r="G274" s="294"/>
    </row>
    <row r="275" ht="18.75" spans="1:7">
      <c r="A275" s="325" t="s">
        <v>2999</v>
      </c>
      <c r="B275" s="332" t="s">
        <v>3000</v>
      </c>
      <c r="C275" s="333">
        <v>120000</v>
      </c>
      <c r="D275" s="87">
        <v>35000</v>
      </c>
      <c r="E275" s="185">
        <f>(D275-C275)/C275</f>
        <v>-0.708</v>
      </c>
      <c r="F275" s="309" t="str">
        <f t="shared" si="23"/>
        <v>是</v>
      </c>
      <c r="G275" s="294"/>
    </row>
    <row r="276" ht="18.75" spans="1:7">
      <c r="A276" s="325"/>
      <c r="B276" s="332" t="s">
        <v>3016</v>
      </c>
      <c r="C276" s="87"/>
      <c r="D276" s="94"/>
      <c r="E276" s="123"/>
      <c r="F276" s="309" t="str">
        <f t="shared" si="23"/>
        <v>否</v>
      </c>
      <c r="G276" s="294"/>
    </row>
    <row r="277" ht="18.75" spans="1:7">
      <c r="A277" s="334"/>
      <c r="B277" s="335" t="s">
        <v>127</v>
      </c>
      <c r="C277" s="333">
        <f>C267+C268+C275</f>
        <v>156067</v>
      </c>
      <c r="D277" s="333">
        <f>D267+D268+D275</f>
        <v>80713</v>
      </c>
      <c r="E277" s="185">
        <f>(D277-C277)/C277</f>
        <v>-0.483</v>
      </c>
      <c r="F277" s="309" t="str">
        <f t="shared" si="23"/>
        <v>是</v>
      </c>
      <c r="G277" s="294"/>
    </row>
    <row r="278" spans="3:4">
      <c r="C278" s="336"/>
      <c r="D278" s="336"/>
    </row>
    <row r="279" spans="3:4">
      <c r="C279" s="336"/>
      <c r="D279" s="336"/>
    </row>
    <row r="280" spans="3:4">
      <c r="C280" s="336"/>
      <c r="D280" s="336"/>
    </row>
  </sheetData>
  <autoFilter ref="A3:G277">
    <filterColumn colId="5">
      <customFilters>
        <customFilter operator="equal" val="是"/>
      </customFilters>
    </filterColumn>
    <extLst/>
  </autoFilter>
  <mergeCells count="1">
    <mergeCell ref="B1:E1"/>
  </mergeCells>
  <conditionalFormatting sqref="B274">
    <cfRule type="expression" dxfId="1" priority="12" stopIfTrue="1">
      <formula>"len($A:$A)=3"</formula>
    </cfRule>
  </conditionalFormatting>
  <conditionalFormatting sqref="C274">
    <cfRule type="expression" dxfId="1" priority="6" stopIfTrue="1">
      <formula>"len($A:$A)=3"</formula>
    </cfRule>
  </conditionalFormatting>
  <conditionalFormatting sqref="D274">
    <cfRule type="expression" dxfId="1" priority="5" stopIfTrue="1">
      <formula>"len($A:$A)=3"</formula>
    </cfRule>
  </conditionalFormatting>
  <conditionalFormatting sqref="C275">
    <cfRule type="expression" dxfId="1" priority="1" stopIfTrue="1">
      <formula>"len($A:$A)=3"</formula>
    </cfRule>
  </conditionalFormatting>
  <conditionalFormatting sqref="D275">
    <cfRule type="expression" dxfId="1" priority="3" stopIfTrue="1">
      <formula>"len($A:$A)=3"</formula>
    </cfRule>
  </conditionalFormatting>
  <conditionalFormatting sqref="C276">
    <cfRule type="expression" dxfId="1" priority="4" stopIfTrue="1">
      <formula>"len($A:$A)=3"</formula>
    </cfRule>
  </conditionalFormatting>
  <conditionalFormatting sqref="B275:B276">
    <cfRule type="expression" dxfId="1" priority="10"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tabColor rgb="FF00B0F0"/>
  </sheetPr>
  <dimension ref="A1:E16"/>
  <sheetViews>
    <sheetView showGridLines="0" showZeros="0" view="pageBreakPreview" zoomScaleNormal="100" workbookViewId="0">
      <selection activeCell="H14" sqref="H14"/>
    </sheetView>
  </sheetViews>
  <sheetFormatPr defaultColWidth="9" defaultRowHeight="13.5" outlineLevelCol="4"/>
  <cols>
    <col min="1" max="1" width="52.1333333333333" style="272" customWidth="1"/>
    <col min="2" max="4" width="20.6333333333333" customWidth="1"/>
    <col min="5" max="5" width="9" hidden="1" customWidth="1"/>
  </cols>
  <sheetData>
    <row r="1" s="271" customFormat="1" ht="45" customHeight="1" spans="1:5">
      <c r="A1" s="273" t="s">
        <v>3017</v>
      </c>
      <c r="B1" s="273"/>
      <c r="C1" s="273"/>
      <c r="D1" s="273"/>
      <c r="E1" s="274"/>
    </row>
    <row r="2" ht="20.1" customHeight="1" spans="1:5">
      <c r="A2" s="275"/>
      <c r="B2" s="276"/>
      <c r="C2" s="277"/>
      <c r="D2" s="277" t="s">
        <v>2</v>
      </c>
      <c r="E2" s="272"/>
    </row>
    <row r="3" ht="45" customHeight="1" spans="1:5">
      <c r="A3" s="174" t="s">
        <v>2431</v>
      </c>
      <c r="B3" s="181" t="s">
        <v>129</v>
      </c>
      <c r="C3" s="181" t="s">
        <v>6</v>
      </c>
      <c r="D3" s="181" t="s">
        <v>130</v>
      </c>
      <c r="E3" s="278" t="s">
        <v>134</v>
      </c>
    </row>
    <row r="4" ht="36" customHeight="1" spans="1:5">
      <c r="A4" s="279" t="s">
        <v>2530</v>
      </c>
      <c r="B4" s="280"/>
      <c r="C4" s="280"/>
      <c r="D4" s="185"/>
      <c r="E4" s="281" t="str">
        <f>IF(A4&lt;&gt;"",IF(SUM(B4:C4)&lt;&gt;0,"是","否"),"是")</f>
        <v>否</v>
      </c>
    </row>
    <row r="5" ht="36" customHeight="1" spans="1:5">
      <c r="A5" s="279" t="s">
        <v>2561</v>
      </c>
      <c r="B5" s="280"/>
      <c r="C5" s="280"/>
      <c r="D5" s="282"/>
      <c r="E5" s="281" t="str">
        <f t="shared" ref="E5:E15" si="0">IF(A5&lt;&gt;"",IF(SUM(B5:C5)&lt;&gt;0,"是","否"),"是")</f>
        <v>否</v>
      </c>
    </row>
    <row r="6" ht="36" customHeight="1" spans="1:5">
      <c r="A6" s="279" t="s">
        <v>2581</v>
      </c>
      <c r="B6" s="280"/>
      <c r="D6" s="282"/>
      <c r="E6" s="281" t="str">
        <f t="shared" si="0"/>
        <v>否</v>
      </c>
    </row>
    <row r="7" ht="36" customHeight="1" spans="1:5">
      <c r="A7" s="283" t="s">
        <v>2593</v>
      </c>
      <c r="B7" s="280"/>
      <c r="C7" s="280"/>
      <c r="D7" s="282"/>
      <c r="E7" s="284" t="str">
        <f t="shared" si="0"/>
        <v>否</v>
      </c>
    </row>
    <row r="8" ht="36" customHeight="1" spans="1:5">
      <c r="A8" s="279" t="s">
        <v>2685</v>
      </c>
      <c r="B8" s="280"/>
      <c r="C8" s="280"/>
      <c r="D8" s="185"/>
      <c r="E8" s="281" t="str">
        <f t="shared" si="0"/>
        <v>否</v>
      </c>
    </row>
    <row r="9" ht="36" customHeight="1" spans="1:5">
      <c r="A9" s="279" t="s">
        <v>2719</v>
      </c>
      <c r="B9" s="280"/>
      <c r="C9" s="280"/>
      <c r="D9" s="185"/>
      <c r="E9" s="281" t="str">
        <f t="shared" si="0"/>
        <v>否</v>
      </c>
    </row>
    <row r="10" ht="36" customHeight="1" spans="1:5">
      <c r="A10" s="283" t="s">
        <v>2817</v>
      </c>
      <c r="B10" s="280"/>
      <c r="C10" s="280"/>
      <c r="D10" s="282"/>
      <c r="E10" s="284" t="str">
        <f t="shared" si="0"/>
        <v>否</v>
      </c>
    </row>
    <row r="11" ht="36" customHeight="1" spans="1:5">
      <c r="A11" s="279" t="s">
        <v>2824</v>
      </c>
      <c r="B11" s="280"/>
      <c r="C11" s="280"/>
      <c r="D11" s="185"/>
      <c r="E11" s="281" t="str">
        <f t="shared" si="0"/>
        <v>否</v>
      </c>
    </row>
    <row r="12" ht="36" customHeight="1" spans="1:5">
      <c r="A12" s="283" t="s">
        <v>2875</v>
      </c>
      <c r="B12" s="280"/>
      <c r="C12" s="280"/>
      <c r="D12" s="185"/>
      <c r="E12" s="284" t="str">
        <f t="shared" si="0"/>
        <v>否</v>
      </c>
    </row>
    <row r="13" ht="36" customHeight="1" spans="1:5">
      <c r="A13" s="283" t="s">
        <v>2908</v>
      </c>
      <c r="B13" s="280"/>
      <c r="C13" s="280"/>
      <c r="D13" s="185"/>
      <c r="E13" s="284" t="str">
        <f t="shared" si="0"/>
        <v>否</v>
      </c>
    </row>
    <row r="14" ht="36" customHeight="1" spans="1:5">
      <c r="A14" s="283" t="s">
        <v>2943</v>
      </c>
      <c r="B14" s="280"/>
      <c r="C14" s="280"/>
      <c r="D14" s="282"/>
      <c r="E14" s="284" t="str">
        <f t="shared" si="0"/>
        <v>否</v>
      </c>
    </row>
    <row r="15" ht="36" customHeight="1" spans="1:5">
      <c r="A15" s="285" t="s">
        <v>3018</v>
      </c>
      <c r="B15" s="286">
        <f>SUM(B4:B14)</f>
        <v>0</v>
      </c>
      <c r="C15" s="286">
        <f>SUM(C4:C14)</f>
        <v>0</v>
      </c>
      <c r="D15" s="185"/>
      <c r="E15" s="281" t="str">
        <f t="shared" si="0"/>
        <v>否</v>
      </c>
    </row>
    <row r="16" ht="20.25" spans="1:1">
      <c r="A16" s="176" t="s">
        <v>2455</v>
      </c>
    </row>
  </sheetData>
  <mergeCells count="1">
    <mergeCell ref="A1:D1"/>
  </mergeCells>
  <conditionalFormatting sqref="E4:E15">
    <cfRule type="cellIs" dxfId="3" priority="2" stopIfTrue="1" operator="lessThan">
      <formula>0</formula>
    </cfRule>
  </conditionalFormatting>
  <conditionalFormatting sqref="E13:E15">
    <cfRule type="cellIs" dxfId="3"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4">
    <tabColor rgb="FF00B0F0"/>
  </sheetPr>
  <dimension ref="A1:E53"/>
  <sheetViews>
    <sheetView showGridLines="0" showZeros="0" view="pageBreakPreview" zoomScaleNormal="100" topLeftCell="A29" workbookViewId="0">
      <selection activeCell="B39" sqref="B39:C39"/>
    </sheetView>
  </sheetViews>
  <sheetFormatPr defaultColWidth="9" defaultRowHeight="14.25" outlineLevelCol="4"/>
  <cols>
    <col min="1" max="1" width="50.775" style="237" customWidth="1"/>
    <col min="2" max="4" width="20.6333333333333" style="237" customWidth="1"/>
    <col min="5" max="5" width="4.21666666666667" style="237" hidden="1" customWidth="1"/>
    <col min="6" max="6" width="13.775" style="237"/>
    <col min="7" max="16384" width="9" style="237"/>
  </cols>
  <sheetData>
    <row r="1" ht="45" customHeight="1" spans="1:4">
      <c r="A1" s="177" t="s">
        <v>3019</v>
      </c>
      <c r="B1" s="177"/>
      <c r="C1" s="177"/>
      <c r="D1" s="177"/>
    </row>
    <row r="2" ht="20.1" customHeight="1" spans="1:4">
      <c r="A2" s="255"/>
      <c r="B2" s="256"/>
      <c r="C2" s="257"/>
      <c r="D2" s="258" t="s">
        <v>3020</v>
      </c>
    </row>
    <row r="3" ht="45" customHeight="1" spans="1:5">
      <c r="A3" s="211" t="s">
        <v>3021</v>
      </c>
      <c r="B3" s="83" t="s">
        <v>5</v>
      </c>
      <c r="C3" s="83" t="s">
        <v>6</v>
      </c>
      <c r="D3" s="83" t="s">
        <v>7</v>
      </c>
      <c r="E3" s="237" t="s">
        <v>134</v>
      </c>
    </row>
    <row r="4" ht="36" customHeight="1" spans="1:5">
      <c r="A4" s="183" t="s">
        <v>3022</v>
      </c>
      <c r="B4" s="259">
        <f>SUM(B5:B22)</f>
        <v>2081</v>
      </c>
      <c r="C4" s="259">
        <f>SUM(C5:C22)</f>
        <v>4188</v>
      </c>
      <c r="D4" s="185">
        <f>(C4-B4)/B4</f>
        <v>1.012</v>
      </c>
      <c r="E4" s="260" t="str">
        <f t="shared" ref="E4:E41" si="0">IF(A4&lt;&gt;"",IF(SUM(B4:C4)&lt;&gt;0,"是","否"),"是")</f>
        <v>是</v>
      </c>
    </row>
    <row r="5" ht="36" customHeight="1" spans="1:5">
      <c r="A5" s="248" t="s">
        <v>3023</v>
      </c>
      <c r="B5" s="261"/>
      <c r="C5" s="262"/>
      <c r="D5" s="127"/>
      <c r="E5" s="260" t="str">
        <f t="shared" si="0"/>
        <v>否</v>
      </c>
    </row>
    <row r="6" ht="36" customHeight="1" spans="1:5">
      <c r="A6" s="248" t="s">
        <v>3024</v>
      </c>
      <c r="B6" s="261"/>
      <c r="C6" s="261"/>
      <c r="D6" s="127"/>
      <c r="E6" s="260" t="str">
        <f t="shared" si="0"/>
        <v>否</v>
      </c>
    </row>
    <row r="7" ht="36" customHeight="1" spans="1:5">
      <c r="A7" s="248" t="s">
        <v>3025</v>
      </c>
      <c r="B7" s="263"/>
      <c r="C7" s="262"/>
      <c r="D7" s="127"/>
      <c r="E7" s="260" t="str">
        <f t="shared" si="0"/>
        <v>否</v>
      </c>
    </row>
    <row r="8" ht="36" customHeight="1" spans="1:5">
      <c r="A8" s="248" t="s">
        <v>3026</v>
      </c>
      <c r="B8" s="261"/>
      <c r="C8" s="262"/>
      <c r="D8" s="127"/>
      <c r="E8" s="260" t="str">
        <f t="shared" si="0"/>
        <v>否</v>
      </c>
    </row>
    <row r="9" ht="36" customHeight="1" spans="1:5">
      <c r="A9" s="248" t="s">
        <v>3027</v>
      </c>
      <c r="B9" s="263"/>
      <c r="C9" s="262"/>
      <c r="D9" s="127"/>
      <c r="E9" s="260" t="str">
        <f t="shared" si="0"/>
        <v>否</v>
      </c>
    </row>
    <row r="10" ht="36" customHeight="1" spans="1:5">
      <c r="A10" s="248" t="s">
        <v>3028</v>
      </c>
      <c r="B10" s="261"/>
      <c r="C10" s="262"/>
      <c r="D10" s="127"/>
      <c r="E10" s="260" t="str">
        <f t="shared" si="0"/>
        <v>否</v>
      </c>
    </row>
    <row r="11" ht="36" customHeight="1" spans="1:5">
      <c r="A11" s="248" t="s">
        <v>3029</v>
      </c>
      <c r="B11" s="261"/>
      <c r="C11" s="262"/>
      <c r="D11" s="127"/>
      <c r="E11" s="260" t="str">
        <f t="shared" si="0"/>
        <v>否</v>
      </c>
    </row>
    <row r="12" ht="36" customHeight="1" spans="1:5">
      <c r="A12" s="248" t="s">
        <v>3030</v>
      </c>
      <c r="B12" s="261"/>
      <c r="C12" s="262"/>
      <c r="D12" s="127"/>
      <c r="E12" s="260" t="str">
        <f t="shared" si="0"/>
        <v>否</v>
      </c>
    </row>
    <row r="13" ht="36" customHeight="1" spans="1:5">
      <c r="A13" s="248" t="s">
        <v>3031</v>
      </c>
      <c r="B13" s="264"/>
      <c r="C13" s="261"/>
      <c r="D13" s="127"/>
      <c r="E13" s="260" t="str">
        <f t="shared" si="0"/>
        <v>否</v>
      </c>
    </row>
    <row r="14" ht="36" customHeight="1" spans="1:5">
      <c r="A14" s="248" t="s">
        <v>3032</v>
      </c>
      <c r="B14" s="264"/>
      <c r="C14" s="262"/>
      <c r="D14" s="127"/>
      <c r="E14" s="260" t="str">
        <f t="shared" si="0"/>
        <v>否</v>
      </c>
    </row>
    <row r="15" ht="36" customHeight="1" spans="1:5">
      <c r="A15" s="248" t="s">
        <v>3033</v>
      </c>
      <c r="B15" s="264"/>
      <c r="C15" s="265"/>
      <c r="D15" s="127"/>
      <c r="E15" s="260" t="str">
        <f t="shared" si="0"/>
        <v>否</v>
      </c>
    </row>
    <row r="16" ht="36" customHeight="1" spans="1:5">
      <c r="A16" s="248" t="s">
        <v>3034</v>
      </c>
      <c r="B16" s="264"/>
      <c r="C16" s="265"/>
      <c r="D16" s="127"/>
      <c r="E16" s="260" t="str">
        <f t="shared" si="0"/>
        <v>否</v>
      </c>
    </row>
    <row r="17" ht="36" customHeight="1" spans="1:5">
      <c r="A17" s="248" t="s">
        <v>3035</v>
      </c>
      <c r="B17" s="261"/>
      <c r="C17" s="262"/>
      <c r="D17" s="127"/>
      <c r="E17" s="260" t="str">
        <f t="shared" si="0"/>
        <v>否</v>
      </c>
    </row>
    <row r="18" ht="36" customHeight="1" spans="1:5">
      <c r="A18" s="248" t="s">
        <v>3036</v>
      </c>
      <c r="B18" s="264"/>
      <c r="C18" s="265"/>
      <c r="D18" s="127"/>
      <c r="E18" s="260" t="str">
        <f t="shared" si="0"/>
        <v>否</v>
      </c>
    </row>
    <row r="19" ht="36" customHeight="1" spans="1:5">
      <c r="A19" s="248" t="s">
        <v>3037</v>
      </c>
      <c r="B19" s="264"/>
      <c r="C19" s="265"/>
      <c r="D19" s="127"/>
      <c r="E19" s="260" t="str">
        <f t="shared" si="0"/>
        <v>否</v>
      </c>
    </row>
    <row r="20" ht="36" hidden="1" customHeight="1" spans="1:5">
      <c r="A20" s="248" t="s">
        <v>3038</v>
      </c>
      <c r="B20" s="261"/>
      <c r="C20" s="265"/>
      <c r="D20" s="127" t="str">
        <f>IF(B20&gt;0,C20/B20-1,IF(B20&lt;0,-(C20/B20-1),""))</f>
        <v/>
      </c>
      <c r="E20" s="260" t="str">
        <f t="shared" si="0"/>
        <v>否</v>
      </c>
    </row>
    <row r="21" ht="36" customHeight="1" spans="1:5">
      <c r="A21" s="248" t="s">
        <v>3039</v>
      </c>
      <c r="B21" s="264"/>
      <c r="C21" s="262"/>
      <c r="D21" s="127"/>
      <c r="E21" s="260" t="str">
        <f t="shared" si="0"/>
        <v>否</v>
      </c>
    </row>
    <row r="22" ht="36" customHeight="1" spans="1:5">
      <c r="A22" s="248" t="s">
        <v>3040</v>
      </c>
      <c r="B22" s="264">
        <v>2081</v>
      </c>
      <c r="C22" s="262">
        <v>4188</v>
      </c>
      <c r="D22" s="185">
        <f>(C22-B22)/B22</f>
        <v>1.012</v>
      </c>
      <c r="E22" s="260" t="str">
        <f t="shared" si="0"/>
        <v>是</v>
      </c>
    </row>
    <row r="23" ht="36" customHeight="1" spans="1:5">
      <c r="A23" s="183" t="s">
        <v>3041</v>
      </c>
      <c r="B23" s="259">
        <f>SUBTOTAL(9,B24:B27)</f>
        <v>0</v>
      </c>
      <c r="C23" s="259">
        <f>SUBTOTAL(9,C24:C27)</f>
        <v>0</v>
      </c>
      <c r="D23" s="88"/>
      <c r="E23" s="260" t="str">
        <f t="shared" si="0"/>
        <v>否</v>
      </c>
    </row>
    <row r="24" ht="36" customHeight="1" spans="1:5">
      <c r="A24" s="194" t="s">
        <v>3042</v>
      </c>
      <c r="B24" s="264"/>
      <c r="C24" s="262"/>
      <c r="D24" s="127"/>
      <c r="E24" s="260" t="str">
        <f t="shared" si="0"/>
        <v>否</v>
      </c>
    </row>
    <row r="25" ht="36" customHeight="1" spans="1:5">
      <c r="A25" s="194" t="s">
        <v>3043</v>
      </c>
      <c r="B25" s="264"/>
      <c r="C25" s="262"/>
      <c r="D25" s="127"/>
      <c r="E25" s="260" t="str">
        <f t="shared" si="0"/>
        <v>否</v>
      </c>
    </row>
    <row r="26" ht="36" customHeight="1" spans="1:5">
      <c r="A26" s="194" t="s">
        <v>3044</v>
      </c>
      <c r="B26" s="264"/>
      <c r="C26" s="262"/>
      <c r="D26" s="127"/>
      <c r="E26" s="260" t="str">
        <f t="shared" si="0"/>
        <v>否</v>
      </c>
    </row>
    <row r="27" ht="36" customHeight="1" spans="1:5">
      <c r="A27" s="194" t="s">
        <v>3045</v>
      </c>
      <c r="B27" s="264"/>
      <c r="C27" s="262"/>
      <c r="D27" s="127"/>
      <c r="E27" s="260" t="str">
        <f t="shared" si="0"/>
        <v>否</v>
      </c>
    </row>
    <row r="28" ht="36" customHeight="1" spans="1:5">
      <c r="A28" s="183" t="s">
        <v>3046</v>
      </c>
      <c r="B28" s="259"/>
      <c r="C28" s="259"/>
      <c r="D28" s="88"/>
      <c r="E28" s="260" t="str">
        <f t="shared" si="0"/>
        <v>否</v>
      </c>
    </row>
    <row r="29" ht="36" customHeight="1" spans="1:5">
      <c r="A29" s="194" t="s">
        <v>3047</v>
      </c>
      <c r="B29" s="264"/>
      <c r="C29" s="262"/>
      <c r="D29" s="127"/>
      <c r="E29" s="260" t="str">
        <f t="shared" si="0"/>
        <v>否</v>
      </c>
    </row>
    <row r="30" ht="36" customHeight="1" spans="1:5">
      <c r="A30" s="194" t="s">
        <v>3048</v>
      </c>
      <c r="B30" s="261"/>
      <c r="C30" s="262"/>
      <c r="D30" s="127"/>
      <c r="E30" s="260" t="str">
        <f t="shared" si="0"/>
        <v>否</v>
      </c>
    </row>
    <row r="31" ht="36" customHeight="1" spans="1:5">
      <c r="A31" s="194" t="s">
        <v>3049</v>
      </c>
      <c r="B31" s="264"/>
      <c r="C31" s="262"/>
      <c r="D31" s="127"/>
      <c r="E31" s="260" t="str">
        <f t="shared" si="0"/>
        <v>否</v>
      </c>
    </row>
    <row r="32" ht="36" customHeight="1" spans="1:5">
      <c r="A32" s="183" t="s">
        <v>3050</v>
      </c>
      <c r="B32" s="259"/>
      <c r="C32" s="259"/>
      <c r="D32" s="88"/>
      <c r="E32" s="260" t="str">
        <f t="shared" si="0"/>
        <v>否</v>
      </c>
    </row>
    <row r="33" ht="36" customHeight="1" spans="1:5">
      <c r="A33" s="194" t="s">
        <v>3051</v>
      </c>
      <c r="B33" s="261"/>
      <c r="C33" s="266"/>
      <c r="D33" s="127"/>
      <c r="E33" s="260" t="str">
        <f t="shared" si="0"/>
        <v>否</v>
      </c>
    </row>
    <row r="34" ht="36" customHeight="1" spans="1:5">
      <c r="A34" s="194" t="s">
        <v>3052</v>
      </c>
      <c r="B34" s="264"/>
      <c r="C34" s="266"/>
      <c r="D34" s="127"/>
      <c r="E34" s="260" t="str">
        <f t="shared" si="0"/>
        <v>否</v>
      </c>
    </row>
    <row r="35" ht="36" customHeight="1" spans="1:5">
      <c r="A35" s="194" t="s">
        <v>3053</v>
      </c>
      <c r="B35" s="264"/>
      <c r="C35" s="265"/>
      <c r="D35" s="127"/>
      <c r="E35" s="260" t="str">
        <f t="shared" si="0"/>
        <v>否</v>
      </c>
    </row>
    <row r="36" ht="36" customHeight="1" spans="1:5">
      <c r="A36" s="183" t="s">
        <v>3054</v>
      </c>
      <c r="B36" s="267"/>
      <c r="C36" s="268"/>
      <c r="D36" s="185"/>
      <c r="E36" s="260" t="str">
        <f t="shared" si="0"/>
        <v>否</v>
      </c>
    </row>
    <row r="37" ht="36" customHeight="1" spans="1:5">
      <c r="A37" s="269" t="s">
        <v>3055</v>
      </c>
      <c r="B37" s="259">
        <f>B4+B23+B28+B32</f>
        <v>2081</v>
      </c>
      <c r="C37" s="259">
        <f>C4+C23+C28+C32</f>
        <v>4188</v>
      </c>
      <c r="D37" s="185">
        <f>(C37-B37)/B37</f>
        <v>1.012</v>
      </c>
      <c r="E37" s="260" t="str">
        <f t="shared" si="0"/>
        <v>是</v>
      </c>
    </row>
    <row r="38" ht="36" customHeight="1" spans="1:5">
      <c r="A38" s="232" t="s">
        <v>60</v>
      </c>
      <c r="B38" s="261">
        <v>858</v>
      </c>
      <c r="C38" s="261">
        <v>858</v>
      </c>
      <c r="D38" s="185">
        <f>(C38-B38)/B38</f>
        <v>0</v>
      </c>
      <c r="E38" s="260" t="str">
        <f t="shared" si="0"/>
        <v>是</v>
      </c>
    </row>
    <row r="39" ht="18.75" spans="1:5">
      <c r="A39" s="232" t="s">
        <v>3056</v>
      </c>
      <c r="B39" s="270">
        <v>45</v>
      </c>
      <c r="C39" s="268">
        <v>494</v>
      </c>
      <c r="D39" s="185">
        <f>(C39-B39)/B39</f>
        <v>9.978</v>
      </c>
      <c r="E39" s="260" t="str">
        <f t="shared" si="0"/>
        <v>是</v>
      </c>
    </row>
    <row r="40" ht="18.75" spans="1:5">
      <c r="A40" s="269" t="s">
        <v>68</v>
      </c>
      <c r="B40" s="259">
        <f>B37+B38+B39</f>
        <v>2984</v>
      </c>
      <c r="C40" s="259">
        <f>C37+C38+C39</f>
        <v>5540</v>
      </c>
      <c r="D40" s="185">
        <f>(C40-B40)/B40</f>
        <v>0.857</v>
      </c>
      <c r="E40" s="260" t="str">
        <f t="shared" si="0"/>
        <v>是</v>
      </c>
    </row>
    <row r="41" spans="2:2">
      <c r="B41" s="254"/>
    </row>
    <row r="42" spans="2:3">
      <c r="B42" s="254"/>
      <c r="C42" s="254"/>
    </row>
    <row r="43" spans="2:2">
      <c r="B43" s="254"/>
    </row>
    <row r="44" spans="2:3">
      <c r="B44" s="254"/>
      <c r="C44" s="254"/>
    </row>
    <row r="45" spans="2:2">
      <c r="B45" s="254"/>
    </row>
    <row r="46" spans="2:2">
      <c r="B46" s="254"/>
    </row>
    <row r="47" spans="2:3">
      <c r="B47" s="254"/>
      <c r="C47" s="254"/>
    </row>
    <row r="48" spans="2:2">
      <c r="B48" s="254"/>
    </row>
    <row r="49" spans="2:2">
      <c r="B49" s="254"/>
    </row>
    <row r="50" spans="2:2">
      <c r="B50" s="254"/>
    </row>
    <row r="51" spans="2:2">
      <c r="B51" s="254"/>
    </row>
    <row r="52" spans="2:3">
      <c r="B52" s="254"/>
      <c r="C52" s="254"/>
    </row>
    <row r="53" spans="2:2">
      <c r="B53" s="254"/>
    </row>
  </sheetData>
  <autoFilter ref="A3:E40">
    <filterColumn colId="4">
      <customFilters>
        <customFilter operator="equal" val="是"/>
      </customFilters>
    </filterColumn>
    <extLst/>
  </autoFilter>
  <mergeCells count="1">
    <mergeCell ref="A1:D1"/>
  </mergeCells>
  <conditionalFormatting sqref="E3:F39 E40">
    <cfRule type="cellIs" dxfId="4" priority="2" stopIfTrue="1" operator="lessThanOrEqual">
      <formula>-1</formula>
    </cfRule>
  </conditionalFormatting>
  <conditionalFormatting sqref="E4:F4 F5:F7 E5:E40">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5">
    <tabColor rgb="FF00B0F0"/>
  </sheetPr>
  <dimension ref="A1:E41"/>
  <sheetViews>
    <sheetView showGridLines="0" showZeros="0" view="pageBreakPreview" zoomScaleNormal="100" topLeftCell="A17" workbookViewId="0">
      <selection activeCell="B21" sqref="B21"/>
    </sheetView>
  </sheetViews>
  <sheetFormatPr defaultColWidth="9" defaultRowHeight="14.25" outlineLevelCol="4"/>
  <cols>
    <col min="1" max="1" width="50.775" style="204" customWidth="1"/>
    <col min="2" max="2" width="20.6333333333333" style="204" customWidth="1"/>
    <col min="3" max="3" width="20.6333333333333" style="237" customWidth="1"/>
    <col min="4" max="4" width="20.6333333333333" style="204" customWidth="1"/>
    <col min="5" max="5" width="4.775" style="204" hidden="1" customWidth="1"/>
    <col min="6" max="16384" width="9" style="204"/>
  </cols>
  <sheetData>
    <row r="1" ht="45" customHeight="1" spans="1:5">
      <c r="A1" s="238" t="s">
        <v>3057</v>
      </c>
      <c r="B1" s="238"/>
      <c r="C1" s="238"/>
      <c r="D1" s="238"/>
      <c r="E1" s="239"/>
    </row>
    <row r="2" ht="20.1" customHeight="1" spans="1:5">
      <c r="A2" s="240"/>
      <c r="B2" s="240"/>
      <c r="C2" s="240"/>
      <c r="D2" s="241" t="s">
        <v>2</v>
      </c>
      <c r="E2" s="242"/>
    </row>
    <row r="3" ht="45" customHeight="1" spans="1:5">
      <c r="A3" s="243" t="s">
        <v>4</v>
      </c>
      <c r="B3" s="181" t="s">
        <v>5</v>
      </c>
      <c r="C3" s="181" t="s">
        <v>6</v>
      </c>
      <c r="D3" s="181" t="s">
        <v>7</v>
      </c>
      <c r="E3" s="244" t="s">
        <v>134</v>
      </c>
    </row>
    <row r="4" ht="35.1" customHeight="1" spans="1:5">
      <c r="A4" s="183" t="s">
        <v>3058</v>
      </c>
      <c r="B4" s="245">
        <f>SUBTOTAL(9,B5:B10)</f>
        <v>395</v>
      </c>
      <c r="C4" s="245">
        <f>SUBTOTAL(9,C5:C10)</f>
        <v>1352</v>
      </c>
      <c r="D4" s="185">
        <f>(C4-B4)/B4</f>
        <v>2.423</v>
      </c>
      <c r="E4" s="246" t="str">
        <f t="shared" ref="E4:E28" si="0">IF(A4&lt;&gt;"",IF(SUM(B4:C4)&lt;&gt;0,"是","否"),"是")</f>
        <v>是</v>
      </c>
    </row>
    <row r="5" ht="35.1" customHeight="1" spans="1:5">
      <c r="A5" s="186" t="s">
        <v>3059</v>
      </c>
      <c r="B5" s="189"/>
      <c r="C5" s="189"/>
      <c r="D5" s="220"/>
      <c r="E5" s="246" t="str">
        <f t="shared" si="0"/>
        <v>否</v>
      </c>
    </row>
    <row r="6" ht="35.1" customHeight="1" spans="1:5">
      <c r="A6" s="186" t="s">
        <v>3060</v>
      </c>
      <c r="B6" s="189"/>
      <c r="C6" s="189"/>
      <c r="D6" s="220"/>
      <c r="E6" s="246" t="str">
        <f t="shared" si="0"/>
        <v>否</v>
      </c>
    </row>
    <row r="7" ht="35.1" customHeight="1" spans="1:5">
      <c r="A7" s="186" t="s">
        <v>3061</v>
      </c>
      <c r="B7" s="189">
        <v>395</v>
      </c>
      <c r="C7" s="189">
        <v>1352</v>
      </c>
      <c r="D7" s="185">
        <f>(C7-B7)/B7</f>
        <v>2.423</v>
      </c>
      <c r="E7" s="246" t="str">
        <f t="shared" si="0"/>
        <v>是</v>
      </c>
    </row>
    <row r="8" ht="35.1" customHeight="1" spans="1:5">
      <c r="A8" s="186" t="s">
        <v>3062</v>
      </c>
      <c r="B8" s="189"/>
      <c r="C8" s="189"/>
      <c r="D8" s="220"/>
      <c r="E8" s="246" t="str">
        <f t="shared" si="0"/>
        <v>否</v>
      </c>
    </row>
    <row r="9" ht="18.75" spans="1:5">
      <c r="A9" s="186" t="s">
        <v>3063</v>
      </c>
      <c r="B9" s="247"/>
      <c r="C9" s="247"/>
      <c r="D9" s="215" t="str">
        <f>IF(B9&gt;0,C9/B9-1,IF(B9&lt;0,-(C9/B9-1),""))</f>
        <v/>
      </c>
      <c r="E9" s="246" t="str">
        <f t="shared" si="0"/>
        <v>否</v>
      </c>
    </row>
    <row r="10" ht="35.1" customHeight="1" spans="1:5">
      <c r="A10" s="186" t="s">
        <v>3064</v>
      </c>
      <c r="B10" s="189"/>
      <c r="C10" s="189"/>
      <c r="D10" s="220"/>
      <c r="E10" s="246" t="str">
        <f t="shared" si="0"/>
        <v>否</v>
      </c>
    </row>
    <row r="11" ht="35.1" customHeight="1" spans="1:5">
      <c r="A11" s="183" t="s">
        <v>3065</v>
      </c>
      <c r="B11" s="201">
        <f>SUBTOTAL(9,B12:B16)</f>
        <v>0</v>
      </c>
      <c r="C11" s="201"/>
      <c r="D11" s="230"/>
      <c r="E11" s="246" t="str">
        <f t="shared" si="0"/>
        <v>否</v>
      </c>
    </row>
    <row r="12" ht="35.1" customHeight="1" spans="1:5">
      <c r="A12" s="186" t="s">
        <v>3066</v>
      </c>
      <c r="B12" s="189"/>
      <c r="C12" s="189"/>
      <c r="D12" s="220"/>
      <c r="E12" s="246" t="str">
        <f t="shared" si="0"/>
        <v>否</v>
      </c>
    </row>
    <row r="13" ht="35.1" customHeight="1" spans="1:5">
      <c r="A13" s="186" t="s">
        <v>3067</v>
      </c>
      <c r="B13" s="189"/>
      <c r="C13" s="189"/>
      <c r="D13" s="220"/>
      <c r="E13" s="246" t="str">
        <f t="shared" si="0"/>
        <v>否</v>
      </c>
    </row>
    <row r="14" ht="18.75" spans="1:5">
      <c r="A14" s="186" t="s">
        <v>3068</v>
      </c>
      <c r="B14" s="247"/>
      <c r="C14" s="247"/>
      <c r="D14" s="215" t="str">
        <f>IF(B14&gt;0,C14/B14-1,IF(B14&lt;0,-(C14/B14-1),""))</f>
        <v/>
      </c>
      <c r="E14" s="246" t="str">
        <f t="shared" si="0"/>
        <v>否</v>
      </c>
    </row>
    <row r="15" ht="18.75" spans="1:5">
      <c r="A15" s="186" t="s">
        <v>3069</v>
      </c>
      <c r="B15" s="247"/>
      <c r="C15" s="247"/>
      <c r="D15" s="215" t="str">
        <f>IF(B15&gt;0,C15/B15-1,IF(B15&lt;0,-(C15/B15-1),""))</f>
        <v/>
      </c>
      <c r="E15" s="246" t="str">
        <f t="shared" si="0"/>
        <v>否</v>
      </c>
    </row>
    <row r="16" ht="35.1" customHeight="1" spans="1:5">
      <c r="A16" s="186" t="s">
        <v>3070</v>
      </c>
      <c r="B16" s="189"/>
      <c r="C16" s="189"/>
      <c r="D16" s="220"/>
      <c r="E16" s="246" t="str">
        <f t="shared" si="0"/>
        <v>否</v>
      </c>
    </row>
    <row r="17" s="236" customFormat="1" ht="35.1" customHeight="1" spans="1:5">
      <c r="A17" s="183" t="s">
        <v>3071</v>
      </c>
      <c r="B17" s="201"/>
      <c r="C17" s="201"/>
      <c r="D17" s="230"/>
      <c r="E17" s="246" t="str">
        <f t="shared" si="0"/>
        <v>否</v>
      </c>
    </row>
    <row r="18" ht="35.1" customHeight="1" spans="1:5">
      <c r="A18" s="186" t="s">
        <v>3072</v>
      </c>
      <c r="B18" s="189"/>
      <c r="C18" s="189"/>
      <c r="D18" s="230"/>
      <c r="E18" s="246" t="str">
        <f t="shared" si="0"/>
        <v>否</v>
      </c>
    </row>
    <row r="19" ht="35.1" customHeight="1" spans="1:5">
      <c r="A19" s="183" t="s">
        <v>3073</v>
      </c>
      <c r="B19" s="201"/>
      <c r="C19" s="201"/>
      <c r="D19" s="230"/>
      <c r="E19" s="246" t="str">
        <f t="shared" si="0"/>
        <v>否</v>
      </c>
    </row>
    <row r="20" ht="35.1" customHeight="1" spans="1:5">
      <c r="A20" s="248" t="s">
        <v>3074</v>
      </c>
      <c r="B20" s="189"/>
      <c r="C20" s="189"/>
      <c r="D20" s="220"/>
      <c r="E20" s="246" t="str">
        <f t="shared" si="0"/>
        <v>否</v>
      </c>
    </row>
    <row r="21" ht="35.1" customHeight="1" spans="1:5">
      <c r="A21" s="183" t="s">
        <v>3075</v>
      </c>
      <c r="B21" s="201"/>
      <c r="C21" s="201"/>
      <c r="D21" s="230"/>
      <c r="E21" s="246" t="str">
        <f t="shared" si="0"/>
        <v>否</v>
      </c>
    </row>
    <row r="22" ht="35.1" customHeight="1" spans="1:5">
      <c r="A22" s="186" t="s">
        <v>3076</v>
      </c>
      <c r="B22" s="189"/>
      <c r="C22" s="189"/>
      <c r="D22" s="220"/>
      <c r="E22" s="246" t="str">
        <f t="shared" si="0"/>
        <v>否</v>
      </c>
    </row>
    <row r="23" ht="35.1" customHeight="1" spans="1:5">
      <c r="A23" s="231" t="s">
        <v>3077</v>
      </c>
      <c r="B23" s="201">
        <f>B4+B11+B17+B19+B21</f>
        <v>395</v>
      </c>
      <c r="C23" s="201">
        <f>C4+C11+C17+C19+C21</f>
        <v>1352</v>
      </c>
      <c r="D23" s="185">
        <f t="shared" ref="D23:D28" si="1">(C23-B23)/B23</f>
        <v>2.423</v>
      </c>
      <c r="E23" s="246" t="str">
        <f t="shared" si="0"/>
        <v>是</v>
      </c>
    </row>
    <row r="24" ht="35.1" customHeight="1" spans="1:5">
      <c r="A24" s="249" t="s">
        <v>120</v>
      </c>
      <c r="B24" s="201">
        <f>SUBTOTAL(9,B25:B26)</f>
        <v>2081</v>
      </c>
      <c r="C24" s="201">
        <f>SUBTOTAL(9,C25:C26)</f>
        <v>4188</v>
      </c>
      <c r="D24" s="185">
        <f t="shared" si="1"/>
        <v>1.012</v>
      </c>
      <c r="E24" s="246" t="str">
        <f t="shared" si="0"/>
        <v>是</v>
      </c>
    </row>
    <row r="25" ht="28" customHeight="1" spans="1:5">
      <c r="A25" s="250" t="s">
        <v>3078</v>
      </c>
      <c r="B25" s="247"/>
      <c r="C25" s="247"/>
      <c r="D25" s="251"/>
      <c r="E25" s="246" t="str">
        <f t="shared" si="0"/>
        <v>否</v>
      </c>
    </row>
    <row r="26" ht="35.1" customHeight="1" spans="1:5">
      <c r="A26" s="252" t="s">
        <v>3079</v>
      </c>
      <c r="B26" s="189">
        <v>2081</v>
      </c>
      <c r="C26" s="189">
        <v>4188</v>
      </c>
      <c r="D26" s="185">
        <f t="shared" si="1"/>
        <v>1.012</v>
      </c>
      <c r="E26" s="246" t="str">
        <f t="shared" si="0"/>
        <v>是</v>
      </c>
    </row>
    <row r="27" ht="35.1" customHeight="1" spans="1:5">
      <c r="A27" s="253" t="s">
        <v>3080</v>
      </c>
      <c r="B27" s="201">
        <v>508</v>
      </c>
      <c r="C27" s="201"/>
      <c r="D27" s="185">
        <f t="shared" si="1"/>
        <v>-1</v>
      </c>
      <c r="E27" s="246" t="str">
        <f t="shared" si="0"/>
        <v>是</v>
      </c>
    </row>
    <row r="28" ht="35.1" customHeight="1" spans="1:5">
      <c r="A28" s="195" t="s">
        <v>127</v>
      </c>
      <c r="B28" s="201">
        <f>B23+B24+B27</f>
        <v>2984</v>
      </c>
      <c r="C28" s="201">
        <f>C23+C24+C27</f>
        <v>5540</v>
      </c>
      <c r="D28" s="185">
        <f t="shared" si="1"/>
        <v>0.857</v>
      </c>
      <c r="E28" s="246" t="str">
        <f t="shared" si="0"/>
        <v>是</v>
      </c>
    </row>
    <row r="29" spans="2:2">
      <c r="B29" s="234"/>
    </row>
    <row r="30" spans="2:3">
      <c r="B30" s="234"/>
      <c r="C30" s="254"/>
    </row>
    <row r="31" spans="2:2">
      <c r="B31" s="234"/>
    </row>
    <row r="32" spans="2:3">
      <c r="B32" s="234"/>
      <c r="C32" s="254"/>
    </row>
    <row r="33" spans="2:2">
      <c r="B33" s="234"/>
    </row>
    <row r="34" spans="2:2">
      <c r="B34" s="234"/>
    </row>
    <row r="35" spans="2:3">
      <c r="B35" s="234"/>
      <c r="C35" s="254"/>
    </row>
    <row r="36" spans="2:2">
      <c r="B36" s="234"/>
    </row>
    <row r="37" spans="2:2">
      <c r="B37" s="234"/>
    </row>
    <row r="38" spans="2:2">
      <c r="B38" s="234"/>
    </row>
    <row r="39" spans="2:2">
      <c r="B39" s="234"/>
    </row>
    <row r="40" spans="2:3">
      <c r="B40" s="234"/>
      <c r="C40" s="254"/>
    </row>
    <row r="41" spans="2:2">
      <c r="B41" s="234"/>
    </row>
  </sheetData>
  <autoFilter ref="A3:E28">
    <filterColumn colId="4">
      <customFilters>
        <customFilter operator="equal" val="是"/>
      </customFilters>
    </filterColumn>
    <extLst/>
  </autoFilter>
  <mergeCells count="1">
    <mergeCell ref="A1:D1"/>
  </mergeCells>
  <conditionalFormatting sqref="E29">
    <cfRule type="cellIs" dxfId="4" priority="1" stopIfTrue="1" operator="lessThanOrEqual">
      <formula>-1</formula>
    </cfRule>
  </conditionalFormatting>
  <conditionalFormatting sqref="E3:E29 D5:D6 D8:D22 D25">
    <cfRule type="cellIs" dxfId="4" priority="2"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4" orientation="portrait"/>
  <headerFooter alignWithMargins="0">
    <oddFooter>&amp;C&amp;16-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6">
    <tabColor rgb="FF00B0F0"/>
  </sheetPr>
  <dimension ref="A1:E47"/>
  <sheetViews>
    <sheetView showGridLines="0" showZeros="0" view="pageBreakPreview" zoomScaleNormal="100" topLeftCell="A15" workbookViewId="0">
      <selection activeCell="D31" sqref="D31"/>
    </sheetView>
  </sheetViews>
  <sheetFormatPr defaultColWidth="9" defaultRowHeight="20.25" outlineLevelCol="4"/>
  <cols>
    <col min="1" max="1" width="52.6666666666667" style="204" customWidth="1"/>
    <col min="2" max="2" width="20.6333333333333" style="204" customWidth="1"/>
    <col min="3" max="3" width="20.6333333333333" style="205" customWidth="1"/>
    <col min="4" max="4" width="20.6333333333333" style="204" customWidth="1"/>
    <col min="5" max="5" width="4.44166666666667" style="204" hidden="1" customWidth="1"/>
    <col min="6" max="16384" width="9" style="204"/>
  </cols>
  <sheetData>
    <row r="1" ht="45" customHeight="1" spans="1:4">
      <c r="A1" s="206" t="s">
        <v>3081</v>
      </c>
      <c r="B1" s="206"/>
      <c r="C1" s="207"/>
      <c r="D1" s="206"/>
    </row>
    <row r="2" ht="20.1" customHeight="1" spans="1:4">
      <c r="A2" s="208"/>
      <c r="B2" s="208"/>
      <c r="C2" s="209"/>
      <c r="D2" s="210" t="s">
        <v>2</v>
      </c>
    </row>
    <row r="3" ht="45" customHeight="1" spans="1:5">
      <c r="A3" s="211" t="s">
        <v>3021</v>
      </c>
      <c r="B3" s="181" t="s">
        <v>5</v>
      </c>
      <c r="C3" s="181" t="s">
        <v>6</v>
      </c>
      <c r="D3" s="181" t="s">
        <v>7</v>
      </c>
      <c r="E3" s="204" t="s">
        <v>134</v>
      </c>
    </row>
    <row r="4" ht="36" customHeight="1" spans="1:5">
      <c r="A4" s="183" t="s">
        <v>3082</v>
      </c>
      <c r="B4" s="107">
        <f>SUM(B5:B20)</f>
        <v>2081</v>
      </c>
      <c r="C4" s="107">
        <f>SUM(C5:C20)</f>
        <v>4188</v>
      </c>
      <c r="D4" s="185">
        <f>(C4-B4)/B4</f>
        <v>1.012</v>
      </c>
      <c r="E4" s="156" t="str">
        <f t="shared" ref="E4:E35" si="0">IF(A4&lt;&gt;"",IF(SUM(B4:C4)&lt;&gt;0,"是","否"),"是")</f>
        <v>是</v>
      </c>
    </row>
    <row r="5" ht="36" customHeight="1" spans="1:5">
      <c r="A5" s="194" t="s">
        <v>3023</v>
      </c>
      <c r="B5" s="107"/>
      <c r="C5" s="212"/>
      <c r="D5" s="213"/>
      <c r="E5" s="156" t="str">
        <f t="shared" si="0"/>
        <v>否</v>
      </c>
    </row>
    <row r="6" ht="36" hidden="1" customHeight="1" spans="1:5">
      <c r="A6" s="194" t="s">
        <v>3024</v>
      </c>
      <c r="B6" s="187"/>
      <c r="C6" s="214"/>
      <c r="D6" s="215" t="str">
        <f>IF(B6&gt;0,C6/B6-1,IF(B6&lt;0,-(C6/B6-1),""))</f>
        <v/>
      </c>
      <c r="E6" s="156" t="str">
        <f t="shared" si="0"/>
        <v>否</v>
      </c>
    </row>
    <row r="7" ht="36" customHeight="1" spans="1:5">
      <c r="A7" s="194" t="s">
        <v>3025</v>
      </c>
      <c r="B7" s="216"/>
      <c r="C7" s="212"/>
      <c r="D7" s="217"/>
      <c r="E7" s="156" t="str">
        <f t="shared" si="0"/>
        <v>否</v>
      </c>
    </row>
    <row r="8" ht="36" hidden="1" customHeight="1" spans="1:5">
      <c r="A8" s="194" t="s">
        <v>3026</v>
      </c>
      <c r="B8" s="218"/>
      <c r="C8" s="214">
        <v>0</v>
      </c>
      <c r="D8" s="215" t="str">
        <f>IF(B8&gt;0,C8/B8-1,IF(B8&lt;0,-(C8/B8-1),""))</f>
        <v/>
      </c>
      <c r="E8" s="156" t="str">
        <f t="shared" si="0"/>
        <v>否</v>
      </c>
    </row>
    <row r="9" ht="36" customHeight="1" spans="1:5">
      <c r="A9" s="194" t="s">
        <v>3027</v>
      </c>
      <c r="B9" s="216"/>
      <c r="C9" s="212"/>
      <c r="D9" s="217"/>
      <c r="E9" s="156" t="str">
        <f t="shared" si="0"/>
        <v>否</v>
      </c>
    </row>
    <row r="10" ht="36" customHeight="1" spans="1:5">
      <c r="A10" s="194" t="s">
        <v>3030</v>
      </c>
      <c r="B10" s="219"/>
      <c r="C10" s="212"/>
      <c r="D10" s="220"/>
      <c r="E10" s="156" t="str">
        <f t="shared" si="0"/>
        <v>否</v>
      </c>
    </row>
    <row r="11" ht="36" customHeight="1" spans="1:5">
      <c r="A11" s="194" t="s">
        <v>3031</v>
      </c>
      <c r="B11" s="219"/>
      <c r="C11" s="221"/>
      <c r="D11" s="217"/>
      <c r="E11" s="156" t="str">
        <f t="shared" si="0"/>
        <v>否</v>
      </c>
    </row>
    <row r="12" ht="36" customHeight="1" spans="1:5">
      <c r="A12" s="194" t="s">
        <v>3032</v>
      </c>
      <c r="B12" s="216"/>
      <c r="C12" s="222"/>
      <c r="D12" s="217"/>
      <c r="E12" s="156" t="str">
        <f t="shared" si="0"/>
        <v>否</v>
      </c>
    </row>
    <row r="13" ht="36" customHeight="1" spans="1:5">
      <c r="A13" s="194" t="s">
        <v>3033</v>
      </c>
      <c r="B13" s="216"/>
      <c r="C13" s="212"/>
      <c r="D13" s="217"/>
      <c r="E13" s="156" t="str">
        <f t="shared" si="0"/>
        <v>否</v>
      </c>
    </row>
    <row r="14" ht="36" customHeight="1" spans="1:5">
      <c r="A14" s="194" t="s">
        <v>3029</v>
      </c>
      <c r="B14" s="216"/>
      <c r="C14" s="212"/>
      <c r="D14" s="217"/>
      <c r="E14" s="156" t="str">
        <f t="shared" si="0"/>
        <v>否</v>
      </c>
    </row>
    <row r="15" ht="36" customHeight="1" spans="1:5">
      <c r="A15" s="194" t="s">
        <v>3083</v>
      </c>
      <c r="B15" s="216"/>
      <c r="C15" s="221"/>
      <c r="D15" s="217"/>
      <c r="E15" s="156" t="str">
        <f t="shared" si="0"/>
        <v>否</v>
      </c>
    </row>
    <row r="16" ht="36" customHeight="1" spans="1:5">
      <c r="A16" s="194" t="s">
        <v>3035</v>
      </c>
      <c r="B16" s="216"/>
      <c r="C16" s="212"/>
      <c r="D16" s="217"/>
      <c r="E16" s="156" t="str">
        <f t="shared" si="0"/>
        <v>否</v>
      </c>
    </row>
    <row r="17" ht="36" customHeight="1" spans="1:5">
      <c r="A17" s="194" t="s">
        <v>3036</v>
      </c>
      <c r="B17" s="216"/>
      <c r="C17" s="212"/>
      <c r="D17" s="217"/>
      <c r="E17" s="156" t="str">
        <f t="shared" si="0"/>
        <v>否</v>
      </c>
    </row>
    <row r="18" ht="36" customHeight="1" spans="1:5">
      <c r="A18" s="194" t="s">
        <v>3037</v>
      </c>
      <c r="B18" s="216"/>
      <c r="C18" s="212"/>
      <c r="D18" s="217"/>
      <c r="E18" s="156" t="str">
        <f t="shared" si="0"/>
        <v>否</v>
      </c>
    </row>
    <row r="19" ht="36" hidden="1" customHeight="1" spans="1:5">
      <c r="A19" s="194" t="s">
        <v>3039</v>
      </c>
      <c r="B19" s="218"/>
      <c r="C19" s="214"/>
      <c r="D19" s="215" t="str">
        <f>IF(B19&gt;0,C19/B19-1,IF(B19&lt;0,-(C19/B19-1),""))</f>
        <v/>
      </c>
      <c r="E19" s="156" t="str">
        <f t="shared" si="0"/>
        <v>否</v>
      </c>
    </row>
    <row r="20" ht="36" customHeight="1" spans="1:5">
      <c r="A20" s="194" t="s">
        <v>3040</v>
      </c>
      <c r="B20" s="216">
        <v>2081</v>
      </c>
      <c r="C20" s="212">
        <v>4188</v>
      </c>
      <c r="D20" s="185">
        <f>(C20-B20)/B20</f>
        <v>1.012</v>
      </c>
      <c r="E20" s="156" t="str">
        <f t="shared" si="0"/>
        <v>是</v>
      </c>
    </row>
    <row r="21" ht="36" customHeight="1" spans="1:5">
      <c r="A21" s="183" t="s">
        <v>3084</v>
      </c>
      <c r="B21" s="223"/>
      <c r="C21" s="223"/>
      <c r="D21" s="213"/>
      <c r="E21" s="156" t="str">
        <f t="shared" si="0"/>
        <v>否</v>
      </c>
    </row>
    <row r="22" ht="36" customHeight="1" spans="1:5">
      <c r="A22" s="194" t="s">
        <v>3042</v>
      </c>
      <c r="B22" s="224"/>
      <c r="C22" s="224"/>
      <c r="D22" s="217"/>
      <c r="E22" s="156" t="str">
        <f t="shared" si="0"/>
        <v>否</v>
      </c>
    </row>
    <row r="23" ht="36" hidden="1" customHeight="1" spans="1:5">
      <c r="A23" s="194" t="s">
        <v>3043</v>
      </c>
      <c r="B23" s="224">
        <v>0</v>
      </c>
      <c r="C23" s="225"/>
      <c r="D23" s="217" t="str">
        <f>IF(B23&gt;0,C23/B23-1,IF(B23&lt;0,-(C23/B23-1),""))</f>
        <v/>
      </c>
      <c r="E23" s="156" t="str">
        <f t="shared" si="0"/>
        <v>否</v>
      </c>
    </row>
    <row r="24" ht="36" hidden="1" customHeight="1" spans="1:5">
      <c r="A24" s="183" t="s">
        <v>3085</v>
      </c>
      <c r="B24" s="184"/>
      <c r="C24" s="226">
        <f>SUM(C25:C27)</f>
        <v>0</v>
      </c>
      <c r="D24" s="215" t="str">
        <f>IF(B24&gt;0,C24/B24-1,IF(B24&lt;0,-(C24/B24-1),""))</f>
        <v/>
      </c>
      <c r="E24" s="156" t="str">
        <f t="shared" si="0"/>
        <v>否</v>
      </c>
    </row>
    <row r="25" ht="36" hidden="1" customHeight="1" spans="1:5">
      <c r="A25" s="194" t="s">
        <v>3086</v>
      </c>
      <c r="B25" s="187"/>
      <c r="C25" s="227"/>
      <c r="D25" s="215" t="str">
        <f>IF(B25&gt;0,C25/B25-1,IF(B25&lt;0,-(C25/B25-1),""))</f>
        <v/>
      </c>
      <c r="E25" s="156" t="str">
        <f t="shared" si="0"/>
        <v>否</v>
      </c>
    </row>
    <row r="26" ht="36" hidden="1" customHeight="1" spans="1:5">
      <c r="A26" s="194" t="s">
        <v>3087</v>
      </c>
      <c r="B26" s="187"/>
      <c r="C26" s="227"/>
      <c r="D26" s="215" t="str">
        <f>IF(B26&gt;0,C26/B26-1,IF(B26&lt;0,-(C26/B26-1),""))</f>
        <v/>
      </c>
      <c r="E26" s="156" t="str">
        <f t="shared" si="0"/>
        <v>否</v>
      </c>
    </row>
    <row r="27" ht="36" hidden="1" customHeight="1" spans="1:5">
      <c r="A27" s="194" t="s">
        <v>3088</v>
      </c>
      <c r="B27" s="126"/>
      <c r="C27" s="225">
        <f>SUM(C28:C29)</f>
        <v>0</v>
      </c>
      <c r="D27" s="215" t="str">
        <f>IF(B27&gt;0,C27/B27-1,IF(B27&lt;0,-(C27/B27-1),""))</f>
        <v/>
      </c>
      <c r="E27" s="156" t="str">
        <f t="shared" si="0"/>
        <v>否</v>
      </c>
    </row>
    <row r="28" ht="36" customHeight="1" spans="1:5">
      <c r="A28" s="183" t="s">
        <v>3089</v>
      </c>
      <c r="B28" s="184"/>
      <c r="C28" s="184"/>
      <c r="D28" s="213"/>
      <c r="E28" s="156" t="str">
        <f t="shared" si="0"/>
        <v>否</v>
      </c>
    </row>
    <row r="29" ht="36" customHeight="1" spans="1:5">
      <c r="A29" s="194" t="s">
        <v>3052</v>
      </c>
      <c r="B29" s="126"/>
      <c r="C29" s="228"/>
      <c r="D29" s="220"/>
      <c r="E29" s="156" t="str">
        <f t="shared" si="0"/>
        <v>否</v>
      </c>
    </row>
    <row r="30" ht="36" customHeight="1" spans="1:5">
      <c r="A30" s="183" t="s">
        <v>3090</v>
      </c>
      <c r="B30" s="200"/>
      <c r="C30" s="229"/>
      <c r="D30" s="230"/>
      <c r="E30" s="156" t="str">
        <f t="shared" si="0"/>
        <v>否</v>
      </c>
    </row>
    <row r="31" ht="36" customHeight="1" spans="1:5">
      <c r="A31" s="231" t="s">
        <v>3055</v>
      </c>
      <c r="B31" s="107">
        <f>B4+B21+B28+B30</f>
        <v>2081</v>
      </c>
      <c r="C31" s="107">
        <f>C4+C21+C28+C30</f>
        <v>4188</v>
      </c>
      <c r="D31" s="185">
        <f>(C31-B31)/B31</f>
        <v>1.012</v>
      </c>
      <c r="E31" s="156" t="str">
        <f t="shared" si="0"/>
        <v>是</v>
      </c>
    </row>
    <row r="32" ht="36" customHeight="1" spans="1:5">
      <c r="A32" s="232" t="s">
        <v>60</v>
      </c>
      <c r="B32" s="184">
        <v>858</v>
      </c>
      <c r="C32" s="184">
        <v>858</v>
      </c>
      <c r="D32" s="185">
        <f>(C32-B32)/B32</f>
        <v>0</v>
      </c>
      <c r="E32" s="156" t="str">
        <f t="shared" si="0"/>
        <v>是</v>
      </c>
    </row>
    <row r="33" ht="36" customHeight="1" spans="1:5">
      <c r="A33" s="232" t="s">
        <v>3056</v>
      </c>
      <c r="B33" s="233">
        <v>45</v>
      </c>
      <c r="C33" s="184">
        <v>494</v>
      </c>
      <c r="D33" s="185">
        <f>(C33-B33)/B33</f>
        <v>9.978</v>
      </c>
      <c r="E33" s="156" t="str">
        <f t="shared" si="0"/>
        <v>是</v>
      </c>
    </row>
    <row r="34" ht="36" customHeight="1" spans="1:5">
      <c r="A34" s="195" t="s">
        <v>68</v>
      </c>
      <c r="B34" s="107">
        <f>B31+B32+B33</f>
        <v>2984</v>
      </c>
      <c r="C34" s="107">
        <f>C31+C32+C33</f>
        <v>5540</v>
      </c>
      <c r="D34" s="185">
        <f>(C34-B34)/B34</f>
        <v>0.857</v>
      </c>
      <c r="E34" s="156" t="str">
        <f t="shared" si="0"/>
        <v>是</v>
      </c>
    </row>
    <row r="35" spans="2:2">
      <c r="B35" s="234"/>
    </row>
    <row r="36" spans="2:2">
      <c r="B36" s="235"/>
    </row>
    <row r="37" spans="2:2">
      <c r="B37" s="234"/>
    </row>
    <row r="38" spans="2:2">
      <c r="B38" s="235"/>
    </row>
    <row r="39" spans="2:2">
      <c r="B39" s="234"/>
    </row>
    <row r="40" spans="2:2">
      <c r="B40" s="234"/>
    </row>
    <row r="41" spans="2:2">
      <c r="B41" s="235"/>
    </row>
    <row r="42" spans="2:2">
      <c r="B42" s="234"/>
    </row>
    <row r="43" spans="2:2">
      <c r="B43" s="234"/>
    </row>
    <row r="44" spans="2:2">
      <c r="B44" s="234"/>
    </row>
    <row r="45" spans="2:2">
      <c r="B45" s="234"/>
    </row>
    <row r="46" spans="2:2">
      <c r="B46" s="235"/>
    </row>
    <row r="47" spans="2:2">
      <c r="B47" s="234"/>
    </row>
  </sheetData>
  <autoFilter ref="A3:E34">
    <filterColumn colId="4">
      <customFilters>
        <customFilter operator="equal" val="是"/>
      </customFilters>
    </filterColumn>
    <extLst/>
  </autoFilter>
  <mergeCells count="1">
    <mergeCell ref="A1:D1"/>
  </mergeCells>
  <conditionalFormatting sqref="E3:E34">
    <cfRule type="cellIs" dxfId="4" priority="2" stopIfTrue="1" operator="lessThanOrEqual">
      <formula>-1</formula>
    </cfRule>
  </conditionalFormatting>
  <conditionalFormatting sqref="D5 D7 D9 D28 D21:D23 D11:D18">
    <cfRule type="cellIs" dxfId="5"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7">
    <tabColor rgb="FF00B0F0"/>
  </sheetPr>
  <dimension ref="A1:E38"/>
  <sheetViews>
    <sheetView showGridLines="0" showZeros="0" view="pageBreakPreview" zoomScaleNormal="100" workbookViewId="0">
      <selection activeCell="J11" sqref="J11"/>
    </sheetView>
  </sheetViews>
  <sheetFormatPr defaultColWidth="9" defaultRowHeight="13.5" outlineLevelCol="4"/>
  <cols>
    <col min="1" max="1" width="50.775" customWidth="1"/>
    <col min="2" max="4" width="20.6333333333333" customWidth="1"/>
    <col min="5" max="5" width="5.33333333333333" hidden="1" customWidth="1"/>
  </cols>
  <sheetData>
    <row r="1" ht="27" spans="1:4">
      <c r="A1" s="177" t="s">
        <v>3091</v>
      </c>
      <c r="B1" s="177"/>
      <c r="C1" s="177"/>
      <c r="D1" s="177"/>
    </row>
    <row r="2" ht="18.75" spans="1:4">
      <c r="A2" s="178"/>
      <c r="B2" s="178"/>
      <c r="C2" s="178"/>
      <c r="D2" s="179" t="s">
        <v>2</v>
      </c>
    </row>
    <row r="3" ht="37.5" spans="1:5">
      <c r="A3" s="180" t="s">
        <v>3092</v>
      </c>
      <c r="B3" s="181" t="s">
        <v>5</v>
      </c>
      <c r="C3" s="181" t="s">
        <v>6</v>
      </c>
      <c r="D3" s="181" t="s">
        <v>7</v>
      </c>
      <c r="E3" s="182" t="s">
        <v>134</v>
      </c>
    </row>
    <row r="4" ht="18.75" spans="1:5">
      <c r="A4" s="183" t="s">
        <v>3058</v>
      </c>
      <c r="B4" s="184">
        <f>SUM(B5:B10)</f>
        <v>395</v>
      </c>
      <c r="C4" s="184">
        <f>SUM(C5:C10)</f>
        <v>1352</v>
      </c>
      <c r="D4" s="185">
        <f>(C4-B4)/B4</f>
        <v>2.423</v>
      </c>
      <c r="E4" s="156" t="str">
        <f>IF(A4&lt;&gt;"",IF(SUM(B4:C4)&lt;&gt;0,"是","否"),"是")</f>
        <v>是</v>
      </c>
    </row>
    <row r="5" ht="18.75" spans="1:5">
      <c r="A5" s="186" t="s">
        <v>3059</v>
      </c>
      <c r="B5" s="187"/>
      <c r="C5" s="187"/>
      <c r="D5" s="188"/>
      <c r="E5" s="156" t="str">
        <f>IF(A5&lt;&gt;"",IF(SUM(B5:C5)&lt;&gt;0,"是","否"),"是")</f>
        <v>否</v>
      </c>
    </row>
    <row r="6" ht="18.75" spans="1:5">
      <c r="A6" s="186" t="s">
        <v>3060</v>
      </c>
      <c r="B6" s="187"/>
      <c r="C6" s="187"/>
      <c r="D6" s="189" t="str">
        <f>IF(B6&gt;0,C6/B6-1,IF(B6&lt;0,-(C6/B6-1),""))</f>
        <v/>
      </c>
      <c r="E6" s="156" t="str">
        <f>IF(A6&lt;&gt;"",IF(SUM(B6:C6)&lt;&gt;0,"是","否"),"是")</f>
        <v>否</v>
      </c>
    </row>
    <row r="7" ht="18.75" spans="1:5">
      <c r="A7" s="186" t="s">
        <v>3061</v>
      </c>
      <c r="B7" s="189">
        <v>395</v>
      </c>
      <c r="C7" s="189">
        <v>1352</v>
      </c>
      <c r="D7" s="190">
        <f>(C7-B7)/B7</f>
        <v>2.423</v>
      </c>
      <c r="E7" s="156"/>
    </row>
    <row r="8" ht="18.75" spans="1:5">
      <c r="A8" s="186" t="s">
        <v>3062</v>
      </c>
      <c r="B8" s="187"/>
      <c r="C8" s="187"/>
      <c r="D8" s="191"/>
      <c r="E8" s="156"/>
    </row>
    <row r="9" ht="18.75" spans="1:5">
      <c r="A9" s="186" t="s">
        <v>3063</v>
      </c>
      <c r="B9" s="187"/>
      <c r="C9" s="187"/>
      <c r="D9" s="191"/>
      <c r="E9" s="156"/>
    </row>
    <row r="10" ht="18.75" spans="1:5">
      <c r="A10" s="186" t="s">
        <v>3064</v>
      </c>
      <c r="B10" s="187"/>
      <c r="C10" s="187"/>
      <c r="D10" s="191"/>
      <c r="E10" s="156"/>
    </row>
    <row r="11" ht="18.75" spans="1:5">
      <c r="A11" s="183" t="s">
        <v>3065</v>
      </c>
      <c r="B11" s="184"/>
      <c r="C11" s="184"/>
      <c r="D11" s="192"/>
      <c r="E11" s="156" t="str">
        <f t="shared" ref="E11:E25" si="0">IF(A11&lt;&gt;"",IF(SUM(B11:C11)&lt;&gt;0,"是","否"),"是")</f>
        <v>否</v>
      </c>
    </row>
    <row r="12" ht="18.75" spans="1:5">
      <c r="A12" s="186" t="s">
        <v>3066</v>
      </c>
      <c r="B12" s="187"/>
      <c r="C12" s="187"/>
      <c r="D12" s="188"/>
      <c r="E12" s="156" t="str">
        <f t="shared" si="0"/>
        <v>否</v>
      </c>
    </row>
    <row r="13" ht="18.75" spans="1:5">
      <c r="A13" s="186" t="s">
        <v>3070</v>
      </c>
      <c r="B13" s="187"/>
      <c r="C13" s="187"/>
      <c r="D13" s="188"/>
      <c r="E13" s="156" t="str">
        <f t="shared" si="0"/>
        <v>否</v>
      </c>
    </row>
    <row r="14" ht="18.75" spans="1:5">
      <c r="A14" s="183" t="s">
        <v>3071</v>
      </c>
      <c r="B14" s="184">
        <f>B15</f>
        <v>0</v>
      </c>
      <c r="C14" s="184">
        <f>C15</f>
        <v>0</v>
      </c>
      <c r="D14" s="193" t="str">
        <f>IF(B14&gt;0,C14/B14-1,IF(B14&lt;0,-(C14/B14-1),""))</f>
        <v/>
      </c>
      <c r="E14" s="156" t="str">
        <f t="shared" si="0"/>
        <v>否</v>
      </c>
    </row>
    <row r="15" ht="18.75" spans="1:5">
      <c r="A15" s="186" t="s">
        <v>3072</v>
      </c>
      <c r="B15" s="187"/>
      <c r="C15" s="187"/>
      <c r="D15" s="191" t="str">
        <f>IF(B15&gt;0,C15/B15-1,IF(B15&lt;0,-(C15/B15-1),""))</f>
        <v/>
      </c>
      <c r="E15" s="156" t="str">
        <f t="shared" si="0"/>
        <v>否</v>
      </c>
    </row>
    <row r="16" ht="18.75" spans="1:5">
      <c r="A16" s="183" t="s">
        <v>3073</v>
      </c>
      <c r="B16" s="184"/>
      <c r="C16" s="184"/>
      <c r="D16" s="193" t="str">
        <f>IF(B16&gt;0,C16/B16-1,IF(B16&lt;0,-(C16/B16-1),""))</f>
        <v/>
      </c>
      <c r="E16" s="156" t="str">
        <f t="shared" si="0"/>
        <v>否</v>
      </c>
    </row>
    <row r="17" ht="18.75" spans="1:5">
      <c r="A17" s="194" t="s">
        <v>3093</v>
      </c>
      <c r="B17" s="187"/>
      <c r="C17" s="187"/>
      <c r="D17" s="191" t="str">
        <f>IF(B17&gt;0,C17/B17-1,IF(B17&lt;0,-(C17/B17-1),""))</f>
        <v/>
      </c>
      <c r="E17" s="156" t="str">
        <f t="shared" si="0"/>
        <v>否</v>
      </c>
    </row>
    <row r="18" ht="18.75" spans="1:5">
      <c r="A18" s="183" t="s">
        <v>3075</v>
      </c>
      <c r="B18" s="184"/>
      <c r="C18" s="184"/>
      <c r="D18" s="192"/>
      <c r="E18" s="156" t="str">
        <f t="shared" si="0"/>
        <v>否</v>
      </c>
    </row>
    <row r="19" ht="18.75" spans="1:5">
      <c r="A19" s="186" t="s">
        <v>3076</v>
      </c>
      <c r="B19" s="187"/>
      <c r="C19" s="187"/>
      <c r="D19" s="188"/>
      <c r="E19" s="156" t="str">
        <f t="shared" si="0"/>
        <v>否</v>
      </c>
    </row>
    <row r="20" ht="18.75" spans="1:5">
      <c r="A20" s="195" t="s">
        <v>3077</v>
      </c>
      <c r="B20" s="184">
        <f>B4+B11+B14+B16+B18</f>
        <v>395</v>
      </c>
      <c r="C20" s="184">
        <f>C4+C11+C14+C16+C18</f>
        <v>1352</v>
      </c>
      <c r="D20" s="185">
        <f t="shared" ref="D20:D25" si="1">(C20-B20)/B20</f>
        <v>2.423</v>
      </c>
      <c r="E20" s="156" t="str">
        <f t="shared" si="0"/>
        <v>是</v>
      </c>
    </row>
    <row r="21" ht="18.75" spans="1:5">
      <c r="A21" s="196" t="s">
        <v>120</v>
      </c>
      <c r="B21" s="184">
        <f>SUBTOTAL(9,B22:B23)</f>
        <v>2081</v>
      </c>
      <c r="C21" s="184">
        <f>SUBTOTAL(9,C22:C23)</f>
        <v>4188</v>
      </c>
      <c r="D21" s="185">
        <f t="shared" si="1"/>
        <v>1.012</v>
      </c>
      <c r="E21" s="156" t="str">
        <f t="shared" si="0"/>
        <v>是</v>
      </c>
    </row>
    <row r="22" ht="18.75" spans="1:5">
      <c r="A22" s="197" t="s">
        <v>3078</v>
      </c>
      <c r="B22" s="198"/>
      <c r="C22" s="187"/>
      <c r="D22" s="188"/>
      <c r="E22" s="156" t="str">
        <f t="shared" si="0"/>
        <v>否</v>
      </c>
    </row>
    <row r="23" ht="18.75" spans="1:5">
      <c r="A23" s="197" t="s">
        <v>3079</v>
      </c>
      <c r="B23" s="198">
        <v>2081</v>
      </c>
      <c r="C23" s="198">
        <v>4188</v>
      </c>
      <c r="D23" s="185">
        <f t="shared" si="1"/>
        <v>1.012</v>
      </c>
      <c r="E23" s="156" t="str">
        <f t="shared" si="0"/>
        <v>是</v>
      </c>
    </row>
    <row r="24" ht="18.75" spans="1:5">
      <c r="A24" s="199" t="s">
        <v>3080</v>
      </c>
      <c r="B24" s="200">
        <v>508</v>
      </c>
      <c r="C24" s="184"/>
      <c r="D24" s="185">
        <f t="shared" si="1"/>
        <v>-1</v>
      </c>
      <c r="E24" s="156" t="str">
        <f t="shared" si="0"/>
        <v>是</v>
      </c>
    </row>
    <row r="25" ht="18.75" spans="1:5">
      <c r="A25" s="195" t="s">
        <v>127</v>
      </c>
      <c r="B25" s="201">
        <f>B20+B21+B24</f>
        <v>2984</v>
      </c>
      <c r="C25" s="201">
        <f>C20+C21+C24</f>
        <v>5540</v>
      </c>
      <c r="D25" s="185">
        <f t="shared" si="1"/>
        <v>0.857</v>
      </c>
      <c r="E25" s="156" t="str">
        <f t="shared" si="0"/>
        <v>是</v>
      </c>
    </row>
    <row r="26" spans="2:2">
      <c r="B26" s="202"/>
    </row>
    <row r="27" spans="2:3">
      <c r="B27" s="203"/>
      <c r="C27" s="203"/>
    </row>
    <row r="28" spans="2:2">
      <c r="B28" s="202"/>
    </row>
    <row r="29" spans="2:3">
      <c r="B29" s="203"/>
      <c r="C29" s="203"/>
    </row>
    <row r="30" spans="2:2">
      <c r="B30" s="202"/>
    </row>
    <row r="31" spans="2:2">
      <c r="B31" s="202"/>
    </row>
    <row r="32" spans="2:3">
      <c r="B32" s="203"/>
      <c r="C32" s="203"/>
    </row>
    <row r="33" spans="2:2">
      <c r="B33" s="202"/>
    </row>
    <row r="34" spans="2:2">
      <c r="B34" s="202"/>
    </row>
    <row r="35" spans="2:2">
      <c r="B35" s="202"/>
    </row>
    <row r="36" spans="2:2">
      <c r="B36" s="202"/>
    </row>
    <row r="37" spans="2:3">
      <c r="B37" s="203"/>
      <c r="C37" s="203"/>
    </row>
    <row r="38" spans="2:2">
      <c r="B38" s="202"/>
    </row>
  </sheetData>
  <autoFilter ref="A3:E25">
    <filterColumn colId="4">
      <customFilters>
        <customFilter operator="equal" val="是"/>
      </customFilters>
    </filterColumn>
    <extLst/>
  </autoFilter>
  <mergeCells count="1">
    <mergeCell ref="A1:D1"/>
  </mergeCells>
  <conditionalFormatting sqref="E3:E25">
    <cfRule type="cellIs" dxfId="4" priority="2" stopIfTrue="1" operator="lessThanOrEqual">
      <formula>-1</formula>
    </cfRule>
  </conditionalFormatting>
  <conditionalFormatting sqref="E4:E25">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B6"/>
  <sheetViews>
    <sheetView view="pageBreakPreview" zoomScaleNormal="100" workbookViewId="0">
      <selection activeCell="H20" sqref="H20"/>
    </sheetView>
  </sheetViews>
  <sheetFormatPr defaultColWidth="9" defaultRowHeight="14.25" outlineLevelRow="5" outlineLevelCol="1"/>
  <cols>
    <col min="1" max="1" width="36.25" style="163" customWidth="1"/>
    <col min="2" max="2" width="45.5" style="165" customWidth="1"/>
    <col min="3" max="3" width="12.6333333333333" style="163"/>
    <col min="4" max="16374" width="9" style="163"/>
    <col min="16375" max="16376" width="35.6333333333333" style="163"/>
    <col min="16377" max="16377" width="9" style="163"/>
    <col min="16378" max="16384" width="9" style="166"/>
  </cols>
  <sheetData>
    <row r="1" s="163" customFormat="1" ht="45" customHeight="1" spans="1:2">
      <c r="A1" s="167" t="s">
        <v>3094</v>
      </c>
      <c r="B1" s="168"/>
    </row>
    <row r="2" s="163" customFormat="1" ht="20.1" customHeight="1" spans="1:2">
      <c r="A2" s="169"/>
      <c r="B2" s="170" t="s">
        <v>2</v>
      </c>
    </row>
    <row r="3" s="164" customFormat="1" ht="45" customHeight="1" spans="1:2">
      <c r="A3" s="171" t="s">
        <v>3095</v>
      </c>
      <c r="B3" s="171" t="s">
        <v>3096</v>
      </c>
    </row>
    <row r="4" s="163" customFormat="1" ht="36" customHeight="1" spans="1:2">
      <c r="A4" s="172" t="s">
        <v>2461</v>
      </c>
      <c r="B4" s="173"/>
    </row>
    <row r="5" s="163" customFormat="1" ht="31" customHeight="1" spans="1:2">
      <c r="A5" s="174" t="s">
        <v>3097</v>
      </c>
      <c r="B5" s="175"/>
    </row>
    <row r="6" ht="21" customHeight="1" spans="1:1">
      <c r="A6" s="176" t="s">
        <v>2455</v>
      </c>
    </row>
  </sheetData>
  <mergeCells count="1">
    <mergeCell ref="A1:B1"/>
  </mergeCells>
  <conditionalFormatting sqref="B3:G3">
    <cfRule type="cellIs" dxfId="0" priority="2" stopIfTrue="1" operator="lessThanOrEqual">
      <formula>-1</formula>
    </cfRule>
  </conditionalFormatting>
  <conditionalFormatting sqref="B4:G4">
    <cfRule type="cellIs" dxfId="0" priority="1" stopIfTrue="1" operator="lessThanOrEqual">
      <formula>-1</formula>
    </cfRule>
  </conditionalFormatting>
  <conditionalFormatting sqref="C1:G2">
    <cfRule type="cellIs" dxfId="0" priority="4" stopIfTrue="1" operator="lessThanOrEqual">
      <formula>-1</formula>
    </cfRule>
    <cfRule type="cellIs" dxfId="0" priority="3" stopIfTrue="1" operator="greaterThanOrEqual">
      <formula>10</formula>
    </cfRule>
  </conditionalFormatting>
  <printOptions horizontalCentered="1"/>
  <pageMargins left="0.472222222222222" right="0.393055555555556" top="0.747916666666667" bottom="0.747916666666667" header="0.314583333333333" footer="0.314583333333333"/>
  <pageSetup paperSize="9" orientation="portrait" horizontalDpi="600"/>
  <headerFooter>
    <oddFooter>&amp;C&amp;16-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XEW7"/>
  <sheetViews>
    <sheetView view="pageBreakPreview" zoomScaleNormal="100" workbookViewId="0">
      <selection activeCell="B4" sqref="B4"/>
    </sheetView>
  </sheetViews>
  <sheetFormatPr defaultColWidth="9" defaultRowHeight="14.25" outlineLevelRow="6"/>
  <cols>
    <col min="1" max="1" width="46.6333333333333" style="163" customWidth="1"/>
    <col min="2" max="2" width="38" style="165" customWidth="1"/>
    <col min="3" max="16371" width="9" style="163"/>
    <col min="16372" max="16373" width="35.6333333333333" style="163"/>
    <col min="16374" max="16374" width="9" style="163"/>
    <col min="16375" max="16384" width="9" style="166"/>
  </cols>
  <sheetData>
    <row r="1" s="163" customFormat="1" ht="45" customHeight="1" spans="1:2">
      <c r="A1" s="167" t="s">
        <v>3098</v>
      </c>
      <c r="B1" s="168"/>
    </row>
    <row r="2" s="163" customFormat="1" ht="20.1" customHeight="1" spans="1:2">
      <c r="A2" s="169"/>
      <c r="B2" s="170" t="s">
        <v>2</v>
      </c>
    </row>
    <row r="3" s="164" customFormat="1" ht="45" customHeight="1" spans="1:2">
      <c r="A3" s="171" t="s">
        <v>3099</v>
      </c>
      <c r="B3" s="171" t="s">
        <v>3096</v>
      </c>
    </row>
    <row r="4" s="163" customFormat="1" ht="36" customHeight="1" spans="1:2">
      <c r="A4" s="172" t="s">
        <v>2461</v>
      </c>
      <c r="B4" s="173"/>
    </row>
    <row r="5" s="163" customFormat="1" ht="31" customHeight="1" spans="1:2">
      <c r="A5" s="174" t="s">
        <v>3097</v>
      </c>
      <c r="B5" s="175"/>
    </row>
    <row r="6" s="163" customFormat="1" ht="21" customHeight="1" spans="1:16377">
      <c r="A6" s="176" t="s">
        <v>2455</v>
      </c>
      <c r="B6" s="165"/>
      <c r="XEU6" s="166"/>
      <c r="XEV6" s="166"/>
      <c r="XEW6" s="166"/>
    </row>
    <row r="7" s="163" customFormat="1" spans="2:16377">
      <c r="B7" s="165"/>
      <c r="XEU7" s="166"/>
      <c r="XEV7" s="166"/>
      <c r="XEW7" s="166"/>
    </row>
  </sheetData>
  <mergeCells count="1">
    <mergeCell ref="A1:B1"/>
  </mergeCells>
  <conditionalFormatting sqref="B3:G3">
    <cfRule type="cellIs" dxfId="0" priority="2" stopIfTrue="1" operator="lessThanOrEqual">
      <formula>-1</formula>
    </cfRule>
  </conditionalFormatting>
  <conditionalFormatting sqref="B4:G4">
    <cfRule type="cellIs" dxfId="0" priority="1"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orientation="portrait" horizontalDpi="600"/>
  <headerFooter>
    <oddFooter>&amp;C&amp;16-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00B0F0"/>
  </sheetPr>
  <dimension ref="A1:E51"/>
  <sheetViews>
    <sheetView showGridLines="0" showZeros="0" view="pageBreakPreview" zoomScale="90" zoomScaleNormal="90" workbookViewId="0">
      <pane ySplit="3" topLeftCell="A4" activePane="bottomLeft" state="frozen"/>
      <selection/>
      <selection pane="bottomLeft" activeCell="D32" sqref="D32"/>
    </sheetView>
  </sheetViews>
  <sheetFormatPr defaultColWidth="9" defaultRowHeight="14.25" outlineLevelCol="4"/>
  <cols>
    <col min="1" max="1" width="12.75" style="165" customWidth="1"/>
    <col min="2" max="2" width="50.75" style="165" customWidth="1"/>
    <col min="3" max="5" width="20.6333333333333" style="165" customWidth="1"/>
    <col min="6" max="16384" width="9" style="272"/>
  </cols>
  <sheetData>
    <row r="1" s="433" customFormat="1" ht="45" customHeight="1" spans="1:5">
      <c r="A1" s="435"/>
      <c r="B1" s="435" t="s">
        <v>1</v>
      </c>
      <c r="C1" s="435"/>
      <c r="D1" s="435"/>
      <c r="E1" s="435"/>
    </row>
    <row r="2" ht="18.95" customHeight="1" spans="1:5">
      <c r="A2" s="494"/>
      <c r="B2" s="467"/>
      <c r="C2" s="342"/>
      <c r="E2" s="468" t="s">
        <v>2</v>
      </c>
    </row>
    <row r="3" s="464" customFormat="1" ht="37.5" spans="1:5">
      <c r="A3" s="495" t="s">
        <v>3</v>
      </c>
      <c r="B3" s="463" t="s">
        <v>4</v>
      </c>
      <c r="C3" s="181" t="s">
        <v>5</v>
      </c>
      <c r="D3" s="181" t="s">
        <v>6</v>
      </c>
      <c r="E3" s="463" t="s">
        <v>7</v>
      </c>
    </row>
    <row r="4" ht="18.75" spans="1:5">
      <c r="A4" s="355" t="s">
        <v>69</v>
      </c>
      <c r="B4" s="496" t="s">
        <v>70</v>
      </c>
      <c r="C4" s="479">
        <v>37408</v>
      </c>
      <c r="D4" s="479">
        <v>66822</v>
      </c>
      <c r="E4" s="185">
        <f>(D4-C4)/C4</f>
        <v>0.786</v>
      </c>
    </row>
    <row r="5" ht="18.75" spans="1:5">
      <c r="A5" s="355" t="s">
        <v>71</v>
      </c>
      <c r="B5" s="497" t="s">
        <v>72</v>
      </c>
      <c r="C5" s="479"/>
      <c r="D5" s="479"/>
      <c r="E5" s="185"/>
    </row>
    <row r="6" ht="18.75" spans="1:5">
      <c r="A6" s="355" t="s">
        <v>73</v>
      </c>
      <c r="B6" s="497" t="s">
        <v>74</v>
      </c>
      <c r="C6" s="479">
        <v>14</v>
      </c>
      <c r="D6" s="479">
        <v>11</v>
      </c>
      <c r="E6" s="185">
        <f t="shared" ref="E5:E38" si="0">(D6-C6)/C6</f>
        <v>-0.214</v>
      </c>
    </row>
    <row r="7" ht="18.75" spans="1:5">
      <c r="A7" s="355" t="s">
        <v>75</v>
      </c>
      <c r="B7" s="497" t="s">
        <v>76</v>
      </c>
      <c r="C7" s="479">
        <v>53731</v>
      </c>
      <c r="D7" s="479">
        <v>60503</v>
      </c>
      <c r="E7" s="185">
        <f t="shared" si="0"/>
        <v>0.126</v>
      </c>
    </row>
    <row r="8" ht="18.75" spans="1:5">
      <c r="A8" s="355" t="s">
        <v>77</v>
      </c>
      <c r="B8" s="497" t="s">
        <v>78</v>
      </c>
      <c r="C8" s="479">
        <v>159056</v>
      </c>
      <c r="D8" s="479">
        <v>165496</v>
      </c>
      <c r="E8" s="185">
        <f t="shared" si="0"/>
        <v>0.04</v>
      </c>
    </row>
    <row r="9" ht="18.75" spans="1:5">
      <c r="A9" s="355" t="s">
        <v>79</v>
      </c>
      <c r="B9" s="497" t="s">
        <v>80</v>
      </c>
      <c r="C9" s="479">
        <v>707</v>
      </c>
      <c r="D9" s="479">
        <v>928</v>
      </c>
      <c r="E9" s="185">
        <f t="shared" si="0"/>
        <v>0.313</v>
      </c>
    </row>
    <row r="10" ht="18.75" spans="1:5">
      <c r="A10" s="355" t="s">
        <v>81</v>
      </c>
      <c r="B10" s="497" t="s">
        <v>82</v>
      </c>
      <c r="C10" s="479">
        <v>3344</v>
      </c>
      <c r="D10" s="479">
        <v>2964</v>
      </c>
      <c r="E10" s="185">
        <f t="shared" si="0"/>
        <v>-0.114</v>
      </c>
    </row>
    <row r="11" ht="18.75" spans="1:5">
      <c r="A11" s="355" t="s">
        <v>83</v>
      </c>
      <c r="B11" s="497" t="s">
        <v>84</v>
      </c>
      <c r="C11" s="479">
        <v>111715</v>
      </c>
      <c r="D11" s="479">
        <v>116044</v>
      </c>
      <c r="E11" s="185">
        <f t="shared" si="0"/>
        <v>0.039</v>
      </c>
    </row>
    <row r="12" ht="18.75" spans="1:5">
      <c r="A12" s="355" t="s">
        <v>85</v>
      </c>
      <c r="B12" s="497" t="s">
        <v>86</v>
      </c>
      <c r="C12" s="479">
        <v>53629</v>
      </c>
      <c r="D12" s="479">
        <v>68754</v>
      </c>
      <c r="E12" s="185">
        <f t="shared" si="0"/>
        <v>0.282</v>
      </c>
    </row>
    <row r="13" ht="18.75" spans="1:5">
      <c r="A13" s="355" t="s">
        <v>87</v>
      </c>
      <c r="B13" s="497" t="s">
        <v>88</v>
      </c>
      <c r="C13" s="479">
        <v>8622</v>
      </c>
      <c r="D13" s="479">
        <v>9202</v>
      </c>
      <c r="E13" s="185">
        <f t="shared" si="0"/>
        <v>0.067</v>
      </c>
    </row>
    <row r="14" ht="18.75" spans="1:5">
      <c r="A14" s="355" t="s">
        <v>89</v>
      </c>
      <c r="B14" s="497" t="s">
        <v>90</v>
      </c>
      <c r="C14" s="479">
        <v>33201</v>
      </c>
      <c r="D14" s="479">
        <v>35936</v>
      </c>
      <c r="E14" s="185">
        <f t="shared" si="0"/>
        <v>0.082</v>
      </c>
    </row>
    <row r="15" ht="18.75" spans="1:5">
      <c r="A15" s="355" t="s">
        <v>91</v>
      </c>
      <c r="B15" s="497" t="s">
        <v>92</v>
      </c>
      <c r="C15" s="479">
        <v>9457</v>
      </c>
      <c r="D15" s="479">
        <v>9031</v>
      </c>
      <c r="E15" s="185">
        <f t="shared" si="0"/>
        <v>-0.045</v>
      </c>
    </row>
    <row r="16" ht="18.75" spans="1:5">
      <c r="A16" s="355" t="s">
        <v>93</v>
      </c>
      <c r="B16" s="497" t="s">
        <v>94</v>
      </c>
      <c r="C16" s="479">
        <v>3289</v>
      </c>
      <c r="D16" s="479">
        <v>4178</v>
      </c>
      <c r="E16" s="185">
        <f t="shared" si="0"/>
        <v>0.27</v>
      </c>
    </row>
    <row r="17" ht="18.75" spans="1:5">
      <c r="A17" s="355" t="s">
        <v>95</v>
      </c>
      <c r="B17" s="497" t="s">
        <v>96</v>
      </c>
      <c r="C17" s="479">
        <v>873</v>
      </c>
      <c r="D17" s="479">
        <v>712</v>
      </c>
      <c r="E17" s="185">
        <f t="shared" si="0"/>
        <v>-0.184</v>
      </c>
    </row>
    <row r="18" ht="18.75" spans="1:5">
      <c r="A18" s="355" t="s">
        <v>97</v>
      </c>
      <c r="B18" s="497" t="s">
        <v>98</v>
      </c>
      <c r="C18" s="479">
        <v>1690</v>
      </c>
      <c r="D18" s="479">
        <v>906</v>
      </c>
      <c r="E18" s="185">
        <f t="shared" si="0"/>
        <v>-0.464</v>
      </c>
    </row>
    <row r="19" ht="18.75" spans="1:5">
      <c r="A19" s="355" t="s">
        <v>99</v>
      </c>
      <c r="B19" s="497" t="s">
        <v>100</v>
      </c>
      <c r="C19" s="479">
        <v>60</v>
      </c>
      <c r="D19" s="479"/>
      <c r="E19" s="185">
        <f t="shared" si="0"/>
        <v>-1</v>
      </c>
    </row>
    <row r="20" ht="18.75" spans="1:5">
      <c r="A20" s="355" t="s">
        <v>101</v>
      </c>
      <c r="B20" s="497" t="s">
        <v>102</v>
      </c>
      <c r="C20" s="479"/>
      <c r="D20" s="479"/>
      <c r="E20" s="185"/>
    </row>
    <row r="21" ht="18.75" spans="1:5">
      <c r="A21" s="355" t="s">
        <v>103</v>
      </c>
      <c r="B21" s="497" t="s">
        <v>104</v>
      </c>
      <c r="C21" s="479">
        <v>1699</v>
      </c>
      <c r="D21" s="479">
        <v>1399</v>
      </c>
      <c r="E21" s="185">
        <f t="shared" si="0"/>
        <v>-0.177</v>
      </c>
    </row>
    <row r="22" ht="18.75" spans="1:5">
      <c r="A22" s="355" t="s">
        <v>105</v>
      </c>
      <c r="B22" s="497" t="s">
        <v>106</v>
      </c>
      <c r="C22" s="479">
        <v>86159</v>
      </c>
      <c r="D22" s="479">
        <v>82121</v>
      </c>
      <c r="E22" s="185">
        <f t="shared" si="0"/>
        <v>-0.047</v>
      </c>
    </row>
    <row r="23" ht="18.75" spans="1:5">
      <c r="A23" s="355" t="s">
        <v>107</v>
      </c>
      <c r="B23" s="497" t="s">
        <v>108</v>
      </c>
      <c r="C23" s="479">
        <v>1395</v>
      </c>
      <c r="D23" s="479">
        <v>1842</v>
      </c>
      <c r="E23" s="185">
        <f t="shared" si="0"/>
        <v>0.32</v>
      </c>
    </row>
    <row r="24" ht="18.75" spans="1:5">
      <c r="A24" s="355" t="s">
        <v>109</v>
      </c>
      <c r="B24" s="497" t="s">
        <v>110</v>
      </c>
      <c r="C24" s="479">
        <v>2916</v>
      </c>
      <c r="D24" s="479">
        <v>4448</v>
      </c>
      <c r="E24" s="185">
        <f t="shared" si="0"/>
        <v>0.525</v>
      </c>
    </row>
    <row r="25" ht="18.75" spans="1:5">
      <c r="A25" s="355" t="s">
        <v>111</v>
      </c>
      <c r="B25" s="497" t="s">
        <v>112</v>
      </c>
      <c r="C25" s="479"/>
      <c r="D25" s="479">
        <v>6425</v>
      </c>
      <c r="E25" s="185"/>
    </row>
    <row r="26" ht="18.75" spans="1:5">
      <c r="A26" s="355" t="s">
        <v>113</v>
      </c>
      <c r="B26" s="497" t="s">
        <v>114</v>
      </c>
      <c r="C26" s="479">
        <v>4663</v>
      </c>
      <c r="D26" s="479">
        <v>4641</v>
      </c>
      <c r="E26" s="185">
        <f t="shared" si="0"/>
        <v>-0.005</v>
      </c>
    </row>
    <row r="27" ht="18.75" spans="1:5">
      <c r="A27" s="355" t="s">
        <v>115</v>
      </c>
      <c r="B27" s="497" t="s">
        <v>116</v>
      </c>
      <c r="C27" s="479"/>
      <c r="D27" s="479">
        <v>100</v>
      </c>
      <c r="E27" s="185"/>
    </row>
    <row r="28" ht="18.75" spans="1:5">
      <c r="A28" s="355" t="s">
        <v>117</v>
      </c>
      <c r="B28" s="497" t="s">
        <v>118</v>
      </c>
      <c r="C28" s="479"/>
      <c r="D28" s="479"/>
      <c r="E28" s="185"/>
    </row>
    <row r="29" ht="18.75" spans="1:5">
      <c r="A29" s="355"/>
      <c r="B29" s="497"/>
      <c r="C29" s="479"/>
      <c r="D29" s="479"/>
      <c r="E29" s="185"/>
    </row>
    <row r="30" s="341" customFormat="1" ht="18.75" spans="1:5">
      <c r="A30" s="480"/>
      <c r="B30" s="481" t="s">
        <v>119</v>
      </c>
      <c r="C30" s="482">
        <f>SUM(C4:C28)</f>
        <v>573628</v>
      </c>
      <c r="D30" s="482">
        <f>SUM(D4:D28)</f>
        <v>642463</v>
      </c>
      <c r="E30" s="185">
        <f>(D30-C30)/C30</f>
        <v>0.12</v>
      </c>
    </row>
    <row r="31" ht="18.75" spans="1:5">
      <c r="A31" s="351">
        <v>230</v>
      </c>
      <c r="B31" s="498" t="s">
        <v>120</v>
      </c>
      <c r="C31" s="482">
        <f>SUBTOTAL(9,C32:C35,C37)</f>
        <v>232124</v>
      </c>
      <c r="D31" s="482">
        <f>SUBTOTAL(9,D32:D35,D37)</f>
        <v>192793</v>
      </c>
      <c r="E31" s="185">
        <f t="shared" si="0"/>
        <v>-0.169</v>
      </c>
    </row>
    <row r="32" ht="18.75" spans="1:5">
      <c r="A32" s="499">
        <v>23006</v>
      </c>
      <c r="B32" s="500" t="s">
        <v>121</v>
      </c>
      <c r="C32" s="479">
        <v>117567</v>
      </c>
      <c r="D32" s="479">
        <v>118120</v>
      </c>
      <c r="E32" s="185">
        <f t="shared" si="0"/>
        <v>0.005</v>
      </c>
    </row>
    <row r="33" ht="18.75" spans="1:5">
      <c r="A33" s="355">
        <v>23008</v>
      </c>
      <c r="B33" s="500" t="s">
        <v>122</v>
      </c>
      <c r="C33" s="479">
        <v>9969</v>
      </c>
      <c r="D33" s="479">
        <v>7282</v>
      </c>
      <c r="E33" s="185">
        <f t="shared" si="0"/>
        <v>-0.27</v>
      </c>
    </row>
    <row r="34" ht="18.75" spans="1:5">
      <c r="A34" s="501">
        <v>23015</v>
      </c>
      <c r="B34" s="478" t="s">
        <v>123</v>
      </c>
      <c r="C34" s="479"/>
      <c r="D34" s="479"/>
      <c r="E34" s="185"/>
    </row>
    <row r="35" s="466" customFormat="1" ht="18.75" spans="1:5">
      <c r="A35" s="501">
        <v>23016</v>
      </c>
      <c r="B35" s="478" t="s">
        <v>124</v>
      </c>
      <c r="C35" s="479"/>
      <c r="D35" s="479"/>
      <c r="E35" s="185"/>
    </row>
    <row r="36" s="466" customFormat="1" ht="18.75" spans="1:5">
      <c r="A36" s="351">
        <v>231</v>
      </c>
      <c r="B36" s="199" t="s">
        <v>125</v>
      </c>
      <c r="C36" s="482">
        <v>340</v>
      </c>
      <c r="D36" s="482">
        <v>5100</v>
      </c>
      <c r="E36" s="185">
        <f t="shared" si="0"/>
        <v>14</v>
      </c>
    </row>
    <row r="37" s="466" customFormat="1" ht="18.75" spans="1:5">
      <c r="A37" s="351">
        <v>23009</v>
      </c>
      <c r="B37" s="502" t="s">
        <v>126</v>
      </c>
      <c r="C37" s="482">
        <v>104588</v>
      </c>
      <c r="D37" s="482">
        <v>67391</v>
      </c>
      <c r="E37" s="185">
        <f t="shared" si="0"/>
        <v>-0.356</v>
      </c>
    </row>
    <row r="38" ht="18.75" spans="1:5">
      <c r="A38" s="480"/>
      <c r="B38" s="492" t="s">
        <v>127</v>
      </c>
      <c r="C38" s="482">
        <f>SUM(C4:C28,C31,C36)</f>
        <v>806092</v>
      </c>
      <c r="D38" s="482">
        <f>SUM(D4:D28,D31,D36)</f>
        <v>840356</v>
      </c>
      <c r="E38" s="185">
        <f t="shared" si="0"/>
        <v>0.043</v>
      </c>
    </row>
    <row r="39" spans="2:4">
      <c r="B39" s="503"/>
      <c r="D39" s="504"/>
    </row>
    <row r="41" spans="4:4">
      <c r="D41" s="504"/>
    </row>
    <row r="43" spans="4:4">
      <c r="D43" s="504"/>
    </row>
    <row r="44" spans="4:4">
      <c r="D44" s="504"/>
    </row>
    <row r="46" spans="4:4">
      <c r="D46" s="504"/>
    </row>
    <row r="47" spans="4:4">
      <c r="D47" s="504"/>
    </row>
    <row r="48" spans="4:4">
      <c r="D48" s="504"/>
    </row>
    <row r="49" spans="4:4">
      <c r="D49" s="504"/>
    </row>
    <row r="51" spans="4:4">
      <c r="D51" s="504"/>
    </row>
  </sheetData>
  <autoFilter ref="A3:E39">
    <extLst/>
  </autoFilter>
  <mergeCells count="1">
    <mergeCell ref="B1:E1"/>
  </mergeCells>
  <conditionalFormatting sqref="D33">
    <cfRule type="cellIs" dxfId="0" priority="1" stopIfTrue="1" operator="lessThanOrEqual">
      <formula>-1</formula>
    </cfRule>
  </conditionalFormatting>
  <conditionalFormatting sqref="C34">
    <cfRule type="expression" dxfId="1" priority="15" stopIfTrue="1">
      <formula>"len($A:$A)=3"</formula>
    </cfRule>
  </conditionalFormatting>
  <conditionalFormatting sqref="D34">
    <cfRule type="cellIs" dxfId="3" priority="30" stopIfTrue="1" operator="lessThan">
      <formula>0</formula>
    </cfRule>
    <cfRule type="cellIs" dxfId="0" priority="31" stopIfTrue="1" operator="greaterThan">
      <formula>5</formula>
    </cfRule>
  </conditionalFormatting>
  <conditionalFormatting sqref="E2 D32 D39:E44">
    <cfRule type="cellIs" dxfId="0" priority="28" stopIfTrue="1" operator="lessThanOrEqual">
      <formula>-1</formula>
    </cfRule>
  </conditionalFormatting>
  <conditionalFormatting sqref="A34:B35">
    <cfRule type="expression" dxfId="1" priority="10"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0">
    <tabColor rgb="FF00B0F0"/>
  </sheetPr>
  <dimension ref="A1:E42"/>
  <sheetViews>
    <sheetView showGridLines="0" showZeros="0" view="pageBreakPreview" zoomScaleNormal="115" workbookViewId="0">
      <selection activeCell="A1" sqref="A1:D1"/>
    </sheetView>
  </sheetViews>
  <sheetFormatPr defaultColWidth="9" defaultRowHeight="14.25" outlineLevelCol="4"/>
  <cols>
    <col min="1" max="1" width="52.4416666666667" style="133" customWidth="1"/>
    <col min="2" max="4" width="20.6333333333333" style="133" customWidth="1"/>
    <col min="5" max="5" width="5.38333333333333" style="133" hidden="1" customWidth="1"/>
    <col min="6" max="16384" width="9" style="133"/>
  </cols>
  <sheetData>
    <row r="1" ht="45" customHeight="1" spans="1:4">
      <c r="A1" s="134" t="s">
        <v>3100</v>
      </c>
      <c r="B1" s="134"/>
      <c r="C1" s="134"/>
      <c r="D1" s="134"/>
    </row>
    <row r="2" s="147" customFormat="1" ht="20.1" customHeight="1" spans="1:4">
      <c r="A2" s="148"/>
      <c r="B2" s="149"/>
      <c r="C2" s="150"/>
      <c r="D2" s="151" t="s">
        <v>2</v>
      </c>
    </row>
    <row r="3" ht="45" customHeight="1" spans="1:5">
      <c r="A3" s="152" t="s">
        <v>3101</v>
      </c>
      <c r="B3" s="83" t="s">
        <v>5</v>
      </c>
      <c r="C3" s="83" t="s">
        <v>6</v>
      </c>
      <c r="D3" s="83" t="s">
        <v>7</v>
      </c>
      <c r="E3" s="147" t="s">
        <v>134</v>
      </c>
    </row>
    <row r="4" ht="36" customHeight="1" spans="1:5">
      <c r="A4" s="153" t="s">
        <v>3102</v>
      </c>
      <c r="B4" s="154"/>
      <c r="C4" s="155"/>
      <c r="D4" s="88"/>
      <c r="E4" s="156" t="str">
        <f t="shared" ref="E4:E38" si="0">IF(A4&lt;&gt;"",IF(SUM(B4:C4)&lt;&gt;0,"是","否"),"是")</f>
        <v>否</v>
      </c>
    </row>
    <row r="5" ht="36" customHeight="1" spans="1:5">
      <c r="A5" s="157" t="s">
        <v>3103</v>
      </c>
      <c r="B5" s="158"/>
      <c r="C5" s="158"/>
      <c r="D5" s="92"/>
      <c r="E5" s="156" t="str">
        <f t="shared" si="0"/>
        <v>否</v>
      </c>
    </row>
    <row r="6" ht="36" customHeight="1" spans="1:5">
      <c r="A6" s="157" t="s">
        <v>3104</v>
      </c>
      <c r="B6" s="158"/>
      <c r="C6" s="159"/>
      <c r="D6" s="92"/>
      <c r="E6" s="156" t="str">
        <f t="shared" si="0"/>
        <v>否</v>
      </c>
    </row>
    <row r="7" s="132" customFormat="1" ht="36" customHeight="1" spans="1:5">
      <c r="A7" s="157" t="s">
        <v>3105</v>
      </c>
      <c r="B7" s="158"/>
      <c r="C7" s="159"/>
      <c r="D7" s="92"/>
      <c r="E7" s="156" t="str">
        <f t="shared" si="0"/>
        <v>否</v>
      </c>
    </row>
    <row r="8" ht="36" customHeight="1" spans="1:5">
      <c r="A8" s="153" t="s">
        <v>3106</v>
      </c>
      <c r="B8" s="154"/>
      <c r="C8" s="154"/>
      <c r="D8" s="93"/>
      <c r="E8" s="156" t="str">
        <f t="shared" si="0"/>
        <v>否</v>
      </c>
    </row>
    <row r="9" ht="36" customHeight="1" spans="1:5">
      <c r="A9" s="157" t="s">
        <v>3103</v>
      </c>
      <c r="B9" s="158"/>
      <c r="C9" s="159"/>
      <c r="D9" s="92"/>
      <c r="E9" s="156" t="str">
        <f t="shared" si="0"/>
        <v>否</v>
      </c>
    </row>
    <row r="10" ht="36" customHeight="1" spans="1:5">
      <c r="A10" s="157" t="s">
        <v>3104</v>
      </c>
      <c r="B10" s="158"/>
      <c r="C10" s="159"/>
      <c r="D10" s="92"/>
      <c r="E10" s="156" t="str">
        <f t="shared" si="0"/>
        <v>否</v>
      </c>
    </row>
    <row r="11" ht="36" customHeight="1" spans="1:5">
      <c r="A11" s="157" t="s">
        <v>3105</v>
      </c>
      <c r="B11" s="158"/>
      <c r="C11" s="159"/>
      <c r="D11" s="92"/>
      <c r="E11" s="156" t="str">
        <f t="shared" si="0"/>
        <v>否</v>
      </c>
    </row>
    <row r="12" ht="36" customHeight="1" spans="1:5">
      <c r="A12" s="153" t="s">
        <v>3107</v>
      </c>
      <c r="B12" s="154"/>
      <c r="C12" s="155"/>
      <c r="D12" s="93"/>
      <c r="E12" s="156" t="str">
        <f t="shared" si="0"/>
        <v>否</v>
      </c>
    </row>
    <row r="13" ht="36" customHeight="1" spans="1:5">
      <c r="A13" s="157" t="s">
        <v>3103</v>
      </c>
      <c r="B13" s="158"/>
      <c r="C13" s="159"/>
      <c r="D13" s="92"/>
      <c r="E13" s="156" t="str">
        <f t="shared" si="0"/>
        <v>否</v>
      </c>
    </row>
    <row r="14" ht="36" customHeight="1" spans="1:5">
      <c r="A14" s="157" t="s">
        <v>3104</v>
      </c>
      <c r="B14" s="158"/>
      <c r="C14" s="159"/>
      <c r="D14" s="92"/>
      <c r="E14" s="156" t="str">
        <f t="shared" si="0"/>
        <v>否</v>
      </c>
    </row>
    <row r="15" ht="36" hidden="1" customHeight="1" spans="1:5">
      <c r="A15" s="157" t="s">
        <v>3105</v>
      </c>
      <c r="B15" s="158">
        <v>0</v>
      </c>
      <c r="C15" s="159"/>
      <c r="D15" s="92" t="str">
        <f>IF(B15&gt;0,C15/B15-1,IF(B15&lt;0,-(C15/B15-1),""))</f>
        <v/>
      </c>
      <c r="E15" s="156" t="str">
        <f t="shared" si="0"/>
        <v>否</v>
      </c>
    </row>
    <row r="16" ht="36" customHeight="1" spans="1:5">
      <c r="A16" s="153" t="s">
        <v>3108</v>
      </c>
      <c r="B16" s="154"/>
      <c r="C16" s="155"/>
      <c r="D16" s="93"/>
      <c r="E16" s="156" t="str">
        <f t="shared" si="0"/>
        <v>否</v>
      </c>
    </row>
    <row r="17" ht="36" customHeight="1" spans="1:5">
      <c r="A17" s="157" t="s">
        <v>3103</v>
      </c>
      <c r="B17" s="158"/>
      <c r="C17" s="122"/>
      <c r="D17" s="92"/>
      <c r="E17" s="156" t="str">
        <f t="shared" si="0"/>
        <v>否</v>
      </c>
    </row>
    <row r="18" ht="36" customHeight="1" spans="1:5">
      <c r="A18" s="157" t="s">
        <v>3104</v>
      </c>
      <c r="B18" s="158"/>
      <c r="C18" s="122"/>
      <c r="D18" s="92"/>
      <c r="E18" s="156" t="str">
        <f t="shared" si="0"/>
        <v>否</v>
      </c>
    </row>
    <row r="19" ht="36" customHeight="1" spans="1:5">
      <c r="A19" s="157" t="s">
        <v>3105</v>
      </c>
      <c r="B19" s="158"/>
      <c r="C19" s="122"/>
      <c r="D19" s="92"/>
      <c r="E19" s="156" t="str">
        <f t="shared" si="0"/>
        <v>否</v>
      </c>
    </row>
    <row r="20" ht="36" customHeight="1" spans="1:5">
      <c r="A20" s="153" t="s">
        <v>3109</v>
      </c>
      <c r="B20" s="154"/>
      <c r="C20" s="155"/>
      <c r="D20" s="93"/>
      <c r="E20" s="156" t="str">
        <f t="shared" si="0"/>
        <v>否</v>
      </c>
    </row>
    <row r="21" ht="36" customHeight="1" spans="1:5">
      <c r="A21" s="157" t="s">
        <v>3103</v>
      </c>
      <c r="B21" s="158"/>
      <c r="C21" s="155"/>
      <c r="D21" s="92"/>
      <c r="E21" s="156" t="str">
        <f t="shared" si="0"/>
        <v>否</v>
      </c>
    </row>
    <row r="22" ht="36" customHeight="1" spans="1:5">
      <c r="A22" s="157" t="s">
        <v>3104</v>
      </c>
      <c r="B22" s="158"/>
      <c r="C22" s="158"/>
      <c r="D22" s="92"/>
      <c r="E22" s="156" t="str">
        <f t="shared" si="0"/>
        <v>否</v>
      </c>
    </row>
    <row r="23" ht="36" customHeight="1" spans="1:5">
      <c r="A23" s="157" t="s">
        <v>3105</v>
      </c>
      <c r="B23" s="158"/>
      <c r="C23" s="159"/>
      <c r="D23" s="106"/>
      <c r="E23" s="156" t="str">
        <f t="shared" si="0"/>
        <v>否</v>
      </c>
    </row>
    <row r="24" ht="36" customHeight="1" spans="1:5">
      <c r="A24" s="153" t="s">
        <v>3110</v>
      </c>
      <c r="B24" s="160"/>
      <c r="C24" s="155"/>
      <c r="D24" s="93"/>
      <c r="E24" s="156" t="str">
        <f t="shared" si="0"/>
        <v>否</v>
      </c>
    </row>
    <row r="25" ht="36" customHeight="1" spans="1:5">
      <c r="A25" s="157" t="s">
        <v>3103</v>
      </c>
      <c r="B25" s="158"/>
      <c r="C25" s="161"/>
      <c r="D25" s="92"/>
      <c r="E25" s="156" t="str">
        <f t="shared" si="0"/>
        <v>否</v>
      </c>
    </row>
    <row r="26" ht="36" customHeight="1" spans="1:5">
      <c r="A26" s="157" t="s">
        <v>3104</v>
      </c>
      <c r="B26" s="158"/>
      <c r="C26" s="158"/>
      <c r="D26" s="92"/>
      <c r="E26" s="156" t="str">
        <f t="shared" si="0"/>
        <v>否</v>
      </c>
    </row>
    <row r="27" ht="36" customHeight="1" spans="1:5">
      <c r="A27" s="157" t="s">
        <v>3105</v>
      </c>
      <c r="B27" s="158"/>
      <c r="C27" s="158"/>
      <c r="D27" s="92"/>
      <c r="E27" s="156" t="str">
        <f t="shared" si="0"/>
        <v>否</v>
      </c>
    </row>
    <row r="28" ht="36" customHeight="1" spans="1:5">
      <c r="A28" s="153" t="s">
        <v>3111</v>
      </c>
      <c r="B28" s="154"/>
      <c r="C28" s="155"/>
      <c r="D28" s="93"/>
      <c r="E28" s="156" t="str">
        <f t="shared" si="0"/>
        <v>否</v>
      </c>
    </row>
    <row r="29" ht="36" customHeight="1" spans="1:5">
      <c r="A29" s="157" t="s">
        <v>3103</v>
      </c>
      <c r="B29" s="158"/>
      <c r="C29" s="161"/>
      <c r="D29" s="92"/>
      <c r="E29" s="156" t="str">
        <f t="shared" si="0"/>
        <v>否</v>
      </c>
    </row>
    <row r="30" ht="36" customHeight="1" spans="1:5">
      <c r="A30" s="157" t="s">
        <v>3104</v>
      </c>
      <c r="B30" s="158"/>
      <c r="C30" s="161"/>
      <c r="D30" s="92"/>
      <c r="E30" s="156" t="str">
        <f t="shared" si="0"/>
        <v>否</v>
      </c>
    </row>
    <row r="31" ht="36" customHeight="1" spans="1:5">
      <c r="A31" s="157" t="s">
        <v>3105</v>
      </c>
      <c r="B31" s="158"/>
      <c r="C31" s="161"/>
      <c r="D31" s="92"/>
      <c r="E31" s="156" t="str">
        <f t="shared" si="0"/>
        <v>否</v>
      </c>
    </row>
    <row r="32" ht="36" customHeight="1" spans="1:5">
      <c r="A32" s="104" t="s">
        <v>3112</v>
      </c>
      <c r="B32" s="160"/>
      <c r="C32" s="160"/>
      <c r="D32" s="106"/>
      <c r="E32" s="156" t="str">
        <f t="shared" si="0"/>
        <v>否</v>
      </c>
    </row>
    <row r="33" ht="36" customHeight="1" spans="1:5">
      <c r="A33" s="157" t="s">
        <v>3113</v>
      </c>
      <c r="B33" s="158"/>
      <c r="C33" s="158"/>
      <c r="D33" s="106"/>
      <c r="E33" s="156" t="str">
        <f t="shared" si="0"/>
        <v>否</v>
      </c>
    </row>
    <row r="34" ht="36" customHeight="1" spans="1:5">
      <c r="A34" s="157" t="s">
        <v>3114</v>
      </c>
      <c r="B34" s="158"/>
      <c r="C34" s="158"/>
      <c r="D34" s="106"/>
      <c r="E34" s="156" t="str">
        <f t="shared" si="0"/>
        <v>否</v>
      </c>
    </row>
    <row r="35" ht="36" customHeight="1" spans="1:5">
      <c r="A35" s="157" t="s">
        <v>3115</v>
      </c>
      <c r="B35" s="158"/>
      <c r="C35" s="158"/>
      <c r="D35" s="106"/>
      <c r="E35" s="156" t="str">
        <f t="shared" si="0"/>
        <v>否</v>
      </c>
    </row>
    <row r="36" ht="36" customHeight="1" spans="1:5">
      <c r="A36" s="108" t="s">
        <v>3116</v>
      </c>
      <c r="B36" s="154"/>
      <c r="C36" s="154"/>
      <c r="D36" s="93"/>
      <c r="E36" s="156" t="str">
        <f t="shared" si="0"/>
        <v>否</v>
      </c>
    </row>
    <row r="37" ht="36" customHeight="1" spans="1:5">
      <c r="A37" s="162" t="s">
        <v>3117</v>
      </c>
      <c r="B37" s="154"/>
      <c r="C37" s="155"/>
      <c r="D37" s="93"/>
      <c r="E37" s="156" t="str">
        <f t="shared" si="0"/>
        <v>否</v>
      </c>
    </row>
    <row r="38" ht="36" customHeight="1" spans="1:5">
      <c r="A38" s="104" t="s">
        <v>3118</v>
      </c>
      <c r="B38" s="154"/>
      <c r="C38" s="154"/>
      <c r="D38" s="93"/>
      <c r="E38" s="156" t="str">
        <f t="shared" si="0"/>
        <v>否</v>
      </c>
    </row>
    <row r="39" ht="56" customHeight="1" spans="1:4">
      <c r="A39" s="109" t="s">
        <v>3119</v>
      </c>
      <c r="B39" s="109"/>
      <c r="C39" s="109"/>
      <c r="D39" s="109"/>
    </row>
    <row r="40" spans="2:3">
      <c r="B40" s="146"/>
      <c r="C40" s="146"/>
    </row>
    <row r="41" spans="2:3">
      <c r="B41" s="146"/>
      <c r="C41" s="146"/>
    </row>
    <row r="42" spans="2:3">
      <c r="B42" s="146"/>
      <c r="C42" s="146"/>
    </row>
  </sheetData>
  <autoFilter ref="A3:E39">
    <filterColumn colId="4">
      <customFilters>
        <customFilter operator="equal" val="是"/>
      </customFilters>
    </filterColumn>
    <extLst/>
  </autoFilter>
  <mergeCells count="2">
    <mergeCell ref="A1:D1"/>
    <mergeCell ref="A39:D39"/>
  </mergeCells>
  <conditionalFormatting sqref="D36">
    <cfRule type="cellIs" dxfId="4" priority="1" stopIfTrue="1" operator="lessThanOrEqual">
      <formula>-1</formula>
    </cfRule>
  </conditionalFormatting>
  <conditionalFormatting sqref="E4:E38">
    <cfRule type="cellIs" dxfId="4" priority="4" stopIfTrue="1" operator="lessThanOrEqual">
      <formula>-1</formula>
    </cfRule>
  </conditionalFormatting>
  <conditionalFormatting sqref="E5:E38">
    <cfRule type="cellIs" dxfId="4" priority="2" stopIfTrue="1" operator="lessThanOrEqual">
      <formula>-1</formula>
    </cfRule>
  </conditionalFormatting>
  <conditionalFormatting sqref="D5:D22 D37:D38 C25 C29:C31 D24:D31 C23 C6:C7 C9:C11 C13:C15 C17:C19">
    <cfRule type="cellIs" dxfId="4" priority="3"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rgb="FF00B0F0"/>
  </sheetPr>
  <dimension ref="A1:E26"/>
  <sheetViews>
    <sheetView showGridLines="0" showZeros="0" view="pageBreakPreview" zoomScaleNormal="100" workbookViewId="0">
      <pane ySplit="3" topLeftCell="A13" activePane="bottomLeft" state="frozen"/>
      <selection/>
      <selection pane="bottomLeft" activeCell="A1" sqref="A1:D1"/>
    </sheetView>
  </sheetViews>
  <sheetFormatPr defaultColWidth="9" defaultRowHeight="14.25" outlineLevelCol="4"/>
  <cols>
    <col min="1" max="1" width="45.6333333333333" style="133" customWidth="1"/>
    <col min="2" max="4" width="20.6333333333333" style="133" customWidth="1"/>
    <col min="5" max="5" width="12.75" style="133" hidden="1" customWidth="1"/>
    <col min="6" max="16384" width="9" style="133"/>
  </cols>
  <sheetData>
    <row r="1" ht="45" customHeight="1" spans="1:4">
      <c r="A1" s="134" t="s">
        <v>3120</v>
      </c>
      <c r="B1" s="134"/>
      <c r="C1" s="134"/>
      <c r="D1" s="134"/>
    </row>
    <row r="2" ht="20.1" customHeight="1" spans="1:4">
      <c r="A2" s="135"/>
      <c r="B2" s="136"/>
      <c r="C2" s="137"/>
      <c r="D2" s="138" t="s">
        <v>3121</v>
      </c>
    </row>
    <row r="3" ht="45" customHeight="1" spans="1:5">
      <c r="A3" s="82" t="s">
        <v>2431</v>
      </c>
      <c r="B3" s="83" t="s">
        <v>5</v>
      </c>
      <c r="C3" s="83" t="s">
        <v>6</v>
      </c>
      <c r="D3" s="83" t="s">
        <v>7</v>
      </c>
      <c r="E3" s="139" t="s">
        <v>134</v>
      </c>
    </row>
    <row r="4" ht="36" customHeight="1" spans="1:5">
      <c r="A4" s="85" t="s">
        <v>3122</v>
      </c>
      <c r="B4" s="107"/>
      <c r="C4" s="107"/>
      <c r="D4" s="88"/>
      <c r="E4" s="140" t="str">
        <f t="shared" ref="E4:E22" si="0">IF(A4&lt;&gt;"",IF(SUM(B4:C4)&lt;&gt;0,"是","否"),"是")</f>
        <v>否</v>
      </c>
    </row>
    <row r="5" ht="36" customHeight="1" spans="1:5">
      <c r="A5" s="89" t="s">
        <v>3123</v>
      </c>
      <c r="B5" s="126"/>
      <c r="C5" s="126"/>
      <c r="D5" s="141"/>
      <c r="E5" s="140" t="str">
        <f t="shared" si="0"/>
        <v>否</v>
      </c>
    </row>
    <row r="6" ht="36" customHeight="1" spans="1:5">
      <c r="A6" s="142" t="s">
        <v>3124</v>
      </c>
      <c r="B6" s="107"/>
      <c r="C6" s="107"/>
      <c r="D6" s="143"/>
      <c r="E6" s="140" t="str">
        <f t="shared" si="0"/>
        <v>否</v>
      </c>
    </row>
    <row r="7" ht="36" customHeight="1" spans="1:5">
      <c r="A7" s="89" t="s">
        <v>3123</v>
      </c>
      <c r="B7" s="126"/>
      <c r="C7" s="144"/>
      <c r="D7" s="141"/>
      <c r="E7" s="140" t="str">
        <f t="shared" si="0"/>
        <v>否</v>
      </c>
    </row>
    <row r="8" s="132" customFormat="1" ht="36" customHeight="1" spans="1:5">
      <c r="A8" s="85" t="s">
        <v>3125</v>
      </c>
      <c r="B8" s="107"/>
      <c r="C8" s="107"/>
      <c r="D8" s="143"/>
      <c r="E8" s="140" t="str">
        <f t="shared" si="0"/>
        <v>否</v>
      </c>
    </row>
    <row r="9" s="132" customFormat="1" ht="36" customHeight="1" spans="1:5">
      <c r="A9" s="89" t="s">
        <v>3123</v>
      </c>
      <c r="B9" s="126"/>
      <c r="C9" s="144"/>
      <c r="D9" s="141"/>
      <c r="E9" s="140" t="str">
        <f t="shared" si="0"/>
        <v>否</v>
      </c>
    </row>
    <row r="10" s="132" customFormat="1" ht="36" customHeight="1" spans="1:5">
      <c r="A10" s="85" t="s">
        <v>3126</v>
      </c>
      <c r="B10" s="107"/>
      <c r="C10" s="107"/>
      <c r="D10" s="143"/>
      <c r="E10" s="140" t="str">
        <f t="shared" si="0"/>
        <v>否</v>
      </c>
    </row>
    <row r="11" s="132" customFormat="1" ht="36" customHeight="1" spans="1:5">
      <c r="A11" s="89" t="s">
        <v>3123</v>
      </c>
      <c r="B11" s="126"/>
      <c r="C11" s="94"/>
      <c r="D11" s="141"/>
      <c r="E11" s="140" t="str">
        <f t="shared" si="0"/>
        <v>否</v>
      </c>
    </row>
    <row r="12" s="132" customFormat="1" ht="36" customHeight="1" spans="1:5">
      <c r="A12" s="85" t="s">
        <v>3127</v>
      </c>
      <c r="B12" s="107"/>
      <c r="C12" s="107"/>
      <c r="D12" s="143"/>
      <c r="E12" s="140" t="str">
        <f t="shared" si="0"/>
        <v>否</v>
      </c>
    </row>
    <row r="13" s="132" customFormat="1" ht="36" customHeight="1" spans="1:5">
      <c r="A13" s="89" t="s">
        <v>3123</v>
      </c>
      <c r="B13" s="126"/>
      <c r="C13" s="94"/>
      <c r="D13" s="141"/>
      <c r="E13" s="140" t="str">
        <f t="shared" si="0"/>
        <v>否</v>
      </c>
    </row>
    <row r="14" s="132" customFormat="1" ht="36" customHeight="1" spans="1:5">
      <c r="A14" s="85" t="s">
        <v>3128</v>
      </c>
      <c r="B14" s="107"/>
      <c r="C14" s="107"/>
      <c r="D14" s="143"/>
      <c r="E14" s="140" t="str">
        <f t="shared" si="0"/>
        <v>否</v>
      </c>
    </row>
    <row r="15" ht="36" customHeight="1" spans="1:5">
      <c r="A15" s="89" t="s">
        <v>3123</v>
      </c>
      <c r="B15" s="126"/>
      <c r="C15" s="144"/>
      <c r="D15" s="141"/>
      <c r="E15" s="140" t="str">
        <f t="shared" si="0"/>
        <v>否</v>
      </c>
    </row>
    <row r="16" ht="36" customHeight="1" spans="1:5">
      <c r="A16" s="85" t="s">
        <v>3129</v>
      </c>
      <c r="B16" s="107"/>
      <c r="C16" s="107"/>
      <c r="D16" s="143"/>
      <c r="E16" s="140" t="str">
        <f t="shared" si="0"/>
        <v>否</v>
      </c>
    </row>
    <row r="17" ht="36" customHeight="1" spans="1:5">
      <c r="A17" s="89" t="s">
        <v>3123</v>
      </c>
      <c r="B17" s="126"/>
      <c r="C17" s="103"/>
      <c r="D17" s="141"/>
      <c r="E17" s="140" t="str">
        <f t="shared" si="0"/>
        <v>否</v>
      </c>
    </row>
    <row r="18" ht="36" customHeight="1" spans="1:5">
      <c r="A18" s="104" t="s">
        <v>3130</v>
      </c>
      <c r="B18" s="107"/>
      <c r="C18" s="107"/>
      <c r="D18" s="143"/>
      <c r="E18" s="140" t="str">
        <f t="shared" si="0"/>
        <v>否</v>
      </c>
    </row>
    <row r="19" ht="36" customHeight="1" spans="1:5">
      <c r="A19" s="89" t="s">
        <v>3131</v>
      </c>
      <c r="B19" s="126"/>
      <c r="C19" s="126"/>
      <c r="D19" s="141"/>
      <c r="E19" s="140" t="str">
        <f t="shared" si="0"/>
        <v>否</v>
      </c>
    </row>
    <row r="20" ht="36" customHeight="1" spans="1:5">
      <c r="A20" s="145" t="s">
        <v>3132</v>
      </c>
      <c r="B20" s="107"/>
      <c r="C20" s="107"/>
      <c r="D20" s="143"/>
      <c r="E20" s="140" t="str">
        <f t="shared" si="0"/>
        <v>否</v>
      </c>
    </row>
    <row r="21" ht="36" customHeight="1" spans="1:5">
      <c r="A21" s="108" t="s">
        <v>3133</v>
      </c>
      <c r="B21" s="107"/>
      <c r="C21" s="107"/>
      <c r="D21" s="143"/>
      <c r="E21" s="140" t="str">
        <f t="shared" si="0"/>
        <v>否</v>
      </c>
    </row>
    <row r="22" ht="36" customHeight="1" spans="1:5">
      <c r="A22" s="104" t="s">
        <v>3134</v>
      </c>
      <c r="B22" s="107"/>
      <c r="C22" s="107"/>
      <c r="D22" s="143"/>
      <c r="E22" s="140" t="str">
        <f t="shared" si="0"/>
        <v>否</v>
      </c>
    </row>
    <row r="23" ht="44" customHeight="1" spans="1:4">
      <c r="A23" s="109" t="s">
        <v>3119</v>
      </c>
      <c r="B23" s="109"/>
      <c r="C23" s="109"/>
      <c r="D23" s="109"/>
    </row>
    <row r="24" spans="2:3">
      <c r="B24" s="146"/>
      <c r="C24" s="146"/>
    </row>
    <row r="25" spans="2:3">
      <c r="B25" s="146"/>
      <c r="C25" s="146"/>
    </row>
    <row r="26" spans="2:3">
      <c r="B26" s="146"/>
      <c r="C26" s="146"/>
    </row>
  </sheetData>
  <autoFilter ref="A3:E23">
    <extLst/>
  </autoFilter>
  <mergeCells count="2">
    <mergeCell ref="A1:D1"/>
    <mergeCell ref="A23:D23"/>
  </mergeCells>
  <conditionalFormatting sqref="E4:E22">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2">
    <tabColor rgb="FF00B0F0"/>
  </sheetPr>
  <dimension ref="A1:E42"/>
  <sheetViews>
    <sheetView showGridLines="0" showZeros="0" view="pageBreakPreview" zoomScaleNormal="100" workbookViewId="0">
      <pane ySplit="3" topLeftCell="A23" activePane="bottomLeft" state="frozen"/>
      <selection/>
      <selection pane="bottomLeft" activeCell="A1" sqref="A1:D1"/>
    </sheetView>
  </sheetViews>
  <sheetFormatPr defaultColWidth="9" defaultRowHeight="14.25" outlineLevelCol="4"/>
  <cols>
    <col min="1" max="1" width="46.1333333333333" style="112" customWidth="1"/>
    <col min="2" max="4" width="20.6333333333333" style="112" customWidth="1"/>
    <col min="5" max="5" width="5" style="112" hidden="1" customWidth="1"/>
    <col min="6" max="16384" width="9" style="112"/>
  </cols>
  <sheetData>
    <row r="1" ht="45" customHeight="1" spans="1:4">
      <c r="A1" s="113" t="s">
        <v>3135</v>
      </c>
      <c r="B1" s="113"/>
      <c r="C1" s="113"/>
      <c r="D1" s="113"/>
    </row>
    <row r="2" ht="20.1" customHeight="1" spans="1:4">
      <c r="A2" s="114"/>
      <c r="B2" s="115"/>
      <c r="C2" s="116"/>
      <c r="D2" s="117" t="s">
        <v>2</v>
      </c>
    </row>
    <row r="3" ht="45" customHeight="1" spans="1:5">
      <c r="A3" s="118" t="s">
        <v>3101</v>
      </c>
      <c r="B3" s="83" t="s">
        <v>5</v>
      </c>
      <c r="C3" s="83" t="s">
        <v>6</v>
      </c>
      <c r="D3" s="83" t="s">
        <v>7</v>
      </c>
      <c r="E3" s="84" t="s">
        <v>134</v>
      </c>
    </row>
    <row r="4" ht="36" customHeight="1" spans="1:5">
      <c r="A4" s="119" t="s">
        <v>3102</v>
      </c>
      <c r="B4" s="120"/>
      <c r="C4" s="87"/>
      <c r="D4" s="88"/>
      <c r="E4" s="84" t="str">
        <f t="shared" ref="E4:E38" si="0">IF(A4&lt;&gt;"",IF(SUM(B4:C4)&lt;&gt;0,"是","否"),"是")</f>
        <v>否</v>
      </c>
    </row>
    <row r="5" ht="36" customHeight="1" spans="1:5">
      <c r="A5" s="121" t="s">
        <v>3103</v>
      </c>
      <c r="B5" s="122"/>
      <c r="C5" s="122"/>
      <c r="D5" s="123"/>
      <c r="E5" s="84" t="str">
        <f t="shared" si="0"/>
        <v>否</v>
      </c>
    </row>
    <row r="6" ht="36" customHeight="1" spans="1:5">
      <c r="A6" s="121" t="s">
        <v>3104</v>
      </c>
      <c r="B6" s="122"/>
      <c r="C6" s="122"/>
      <c r="D6" s="123"/>
      <c r="E6" s="84" t="str">
        <f t="shared" si="0"/>
        <v>否</v>
      </c>
    </row>
    <row r="7" s="111" customFormat="1" ht="36" customHeight="1" spans="1:5">
      <c r="A7" s="121" t="s">
        <v>3105</v>
      </c>
      <c r="B7" s="122"/>
      <c r="C7" s="122"/>
      <c r="D7" s="123"/>
      <c r="E7" s="84" t="str">
        <f t="shared" si="0"/>
        <v>否</v>
      </c>
    </row>
    <row r="8" s="111" customFormat="1" ht="36" customHeight="1" spans="1:5">
      <c r="A8" s="124" t="s">
        <v>3106</v>
      </c>
      <c r="B8" s="120"/>
      <c r="C8" s="120"/>
      <c r="D8" s="125"/>
      <c r="E8" s="84" t="str">
        <f t="shared" si="0"/>
        <v>否</v>
      </c>
    </row>
    <row r="9" s="111" customFormat="1" ht="36" customHeight="1" spans="1:5">
      <c r="A9" s="121" t="s">
        <v>3103</v>
      </c>
      <c r="B9" s="122"/>
      <c r="C9" s="122"/>
      <c r="D9" s="123"/>
      <c r="E9" s="84" t="str">
        <f t="shared" si="0"/>
        <v>否</v>
      </c>
    </row>
    <row r="10" s="111" customFormat="1" ht="36" customHeight="1" spans="1:5">
      <c r="A10" s="121" t="s">
        <v>3104</v>
      </c>
      <c r="B10" s="122"/>
      <c r="C10" s="122"/>
      <c r="D10" s="123"/>
      <c r="E10" s="84" t="str">
        <f t="shared" si="0"/>
        <v>否</v>
      </c>
    </row>
    <row r="11" s="111" customFormat="1" ht="36" customHeight="1" spans="1:5">
      <c r="A11" s="121" t="s">
        <v>3105</v>
      </c>
      <c r="B11" s="122"/>
      <c r="C11" s="122"/>
      <c r="D11" s="123"/>
      <c r="E11" s="84" t="str">
        <f t="shared" si="0"/>
        <v>否</v>
      </c>
    </row>
    <row r="12" s="111" customFormat="1" ht="36" customHeight="1" spans="1:5">
      <c r="A12" s="119" t="s">
        <v>3107</v>
      </c>
      <c r="B12" s="120"/>
      <c r="C12" s="120"/>
      <c r="D12" s="125"/>
      <c r="E12" s="84" t="str">
        <f t="shared" si="0"/>
        <v>否</v>
      </c>
    </row>
    <row r="13" ht="36" hidden="1" customHeight="1" spans="1:5">
      <c r="A13" s="121" t="s">
        <v>3103</v>
      </c>
      <c r="B13" s="122"/>
      <c r="C13" s="126"/>
      <c r="D13" s="127" t="str">
        <f>IF(B13&gt;0,C13/B13-1,IF(B13&lt;0,-(C13/B13-1),""))</f>
        <v/>
      </c>
      <c r="E13" s="84" t="str">
        <f t="shared" si="0"/>
        <v>否</v>
      </c>
    </row>
    <row r="14" ht="36" customHeight="1" spans="1:5">
      <c r="A14" s="121" t="s">
        <v>3104</v>
      </c>
      <c r="B14" s="122"/>
      <c r="C14" s="122"/>
      <c r="D14" s="123"/>
      <c r="E14" s="84" t="str">
        <f t="shared" si="0"/>
        <v>否</v>
      </c>
    </row>
    <row r="15" ht="36" hidden="1" customHeight="1" spans="1:5">
      <c r="A15" s="121" t="s">
        <v>3105</v>
      </c>
      <c r="B15" s="122"/>
      <c r="C15" s="126"/>
      <c r="D15" s="127" t="str">
        <f>IF(B15&gt;0,C15/B15-1,IF(B15&lt;0,-(C15/B15-1),""))</f>
        <v/>
      </c>
      <c r="E15" s="84" t="str">
        <f t="shared" si="0"/>
        <v>否</v>
      </c>
    </row>
    <row r="16" ht="36" customHeight="1" spans="1:5">
      <c r="A16" s="119" t="s">
        <v>3108</v>
      </c>
      <c r="B16" s="120"/>
      <c r="C16" s="120"/>
      <c r="D16" s="125"/>
      <c r="E16" s="84" t="str">
        <f t="shared" si="0"/>
        <v>否</v>
      </c>
    </row>
    <row r="17" ht="36" customHeight="1" spans="1:5">
      <c r="A17" s="121" t="s">
        <v>3103</v>
      </c>
      <c r="B17" s="122"/>
      <c r="C17" s="122"/>
      <c r="D17" s="123"/>
      <c r="E17" s="84" t="str">
        <f t="shared" si="0"/>
        <v>否</v>
      </c>
    </row>
    <row r="18" ht="36" customHeight="1" spans="1:5">
      <c r="A18" s="121" t="s">
        <v>3104</v>
      </c>
      <c r="B18" s="122"/>
      <c r="C18" s="122"/>
      <c r="D18" s="123"/>
      <c r="E18" s="84" t="str">
        <f t="shared" si="0"/>
        <v>否</v>
      </c>
    </row>
    <row r="19" ht="36" customHeight="1" spans="1:5">
      <c r="A19" s="121" t="s">
        <v>3105</v>
      </c>
      <c r="B19" s="122"/>
      <c r="C19" s="128"/>
      <c r="D19" s="123"/>
      <c r="E19" s="84" t="str">
        <f t="shared" si="0"/>
        <v>否</v>
      </c>
    </row>
    <row r="20" ht="36" customHeight="1" spans="1:5">
      <c r="A20" s="119" t="s">
        <v>3109</v>
      </c>
      <c r="B20" s="120"/>
      <c r="C20" s="120"/>
      <c r="D20" s="125"/>
      <c r="E20" s="84" t="str">
        <f t="shared" si="0"/>
        <v>否</v>
      </c>
    </row>
    <row r="21" ht="36" customHeight="1" spans="1:5">
      <c r="A21" s="121" t="s">
        <v>3103</v>
      </c>
      <c r="B21" s="122"/>
      <c r="C21" s="94"/>
      <c r="D21" s="123"/>
      <c r="E21" s="84" t="str">
        <f t="shared" si="0"/>
        <v>否</v>
      </c>
    </row>
    <row r="22" ht="36" customHeight="1" spans="1:5">
      <c r="A22" s="121" t="s">
        <v>3104</v>
      </c>
      <c r="B22" s="122"/>
      <c r="C22" s="122"/>
      <c r="D22" s="123"/>
      <c r="E22" s="84" t="str">
        <f t="shared" si="0"/>
        <v>否</v>
      </c>
    </row>
    <row r="23" ht="36" hidden="1" customHeight="1" spans="1:5">
      <c r="A23" s="121" t="s">
        <v>3105</v>
      </c>
      <c r="B23" s="122">
        <v>0</v>
      </c>
      <c r="C23" s="94"/>
      <c r="D23" s="123" t="str">
        <f>IF(B23&gt;0,C23/B23-1,IF(B23&lt;0,-(C23/B23-1),""))</f>
        <v/>
      </c>
      <c r="E23" s="84" t="str">
        <f t="shared" si="0"/>
        <v>否</v>
      </c>
    </row>
    <row r="24" ht="36" hidden="1" customHeight="1" spans="1:5">
      <c r="A24" s="119" t="s">
        <v>3110</v>
      </c>
      <c r="B24" s="120"/>
      <c r="C24" s="87"/>
      <c r="D24" s="125" t="str">
        <f>IF(B24&gt;0,C24/B24-1,IF(B24&lt;0,-(C24/B24-1),""))</f>
        <v/>
      </c>
      <c r="E24" s="84" t="str">
        <f t="shared" si="0"/>
        <v>否</v>
      </c>
    </row>
    <row r="25" ht="36" hidden="1" customHeight="1" spans="1:5">
      <c r="A25" s="121" t="s">
        <v>3103</v>
      </c>
      <c r="B25" s="122"/>
      <c r="C25" s="87"/>
      <c r="D25" s="125" t="str">
        <f>IF(B25&gt;0,C25/B25-1,IF(B25&lt;0,-(C25/B25-1),""))</f>
        <v/>
      </c>
      <c r="E25" s="84" t="str">
        <f t="shared" si="0"/>
        <v>否</v>
      </c>
    </row>
    <row r="26" ht="36" hidden="1" customHeight="1" spans="1:5">
      <c r="A26" s="121" t="s">
        <v>3104</v>
      </c>
      <c r="B26" s="122"/>
      <c r="C26" s="87"/>
      <c r="D26" s="125" t="str">
        <f>IF(B26&gt;0,C26/B26-1,IF(B26&lt;0,-(C26/B26-1),""))</f>
        <v/>
      </c>
      <c r="E26" s="84" t="str">
        <f t="shared" si="0"/>
        <v>否</v>
      </c>
    </row>
    <row r="27" ht="36" hidden="1" customHeight="1" spans="1:5">
      <c r="A27" s="121" t="s">
        <v>3105</v>
      </c>
      <c r="B27" s="122"/>
      <c r="C27" s="87"/>
      <c r="D27" s="125" t="str">
        <f>IF(B27&gt;0,C27/B27-1,IF(B27&lt;0,-(C27/B27-1),""))</f>
        <v/>
      </c>
      <c r="E27" s="84" t="str">
        <f t="shared" si="0"/>
        <v>否</v>
      </c>
    </row>
    <row r="28" ht="36" customHeight="1" spans="1:5">
      <c r="A28" s="119" t="s">
        <v>3111</v>
      </c>
      <c r="B28" s="120"/>
      <c r="C28" s="87"/>
      <c r="D28" s="125"/>
      <c r="E28" s="84" t="str">
        <f t="shared" si="0"/>
        <v>否</v>
      </c>
    </row>
    <row r="29" ht="36" customHeight="1" spans="1:5">
      <c r="A29" s="121" t="s">
        <v>3103</v>
      </c>
      <c r="B29" s="122"/>
      <c r="C29" s="122"/>
      <c r="D29" s="129"/>
      <c r="E29" s="84" t="str">
        <f t="shared" si="0"/>
        <v>否</v>
      </c>
    </row>
    <row r="30" ht="36" customHeight="1" spans="1:5">
      <c r="A30" s="121" t="s">
        <v>3104</v>
      </c>
      <c r="B30" s="122"/>
      <c r="C30" s="122"/>
      <c r="D30" s="129"/>
      <c r="E30" s="84" t="str">
        <f t="shared" si="0"/>
        <v>否</v>
      </c>
    </row>
    <row r="31" ht="36" customHeight="1" spans="1:5">
      <c r="A31" s="121" t="s">
        <v>3105</v>
      </c>
      <c r="B31" s="122"/>
      <c r="C31" s="122"/>
      <c r="D31" s="129"/>
      <c r="E31" s="84" t="str">
        <f t="shared" si="0"/>
        <v>否</v>
      </c>
    </row>
    <row r="32" ht="36" customHeight="1" spans="1:5">
      <c r="A32" s="104" t="s">
        <v>3112</v>
      </c>
      <c r="B32" s="120"/>
      <c r="C32" s="120"/>
      <c r="D32" s="125"/>
      <c r="E32" s="84" t="str">
        <f t="shared" si="0"/>
        <v>否</v>
      </c>
    </row>
    <row r="33" ht="36" customHeight="1" spans="1:5">
      <c r="A33" s="121" t="s">
        <v>3113</v>
      </c>
      <c r="B33" s="122"/>
      <c r="C33" s="122"/>
      <c r="D33" s="129"/>
      <c r="E33" s="84" t="str">
        <f t="shared" si="0"/>
        <v>否</v>
      </c>
    </row>
    <row r="34" ht="36" customHeight="1" spans="1:5">
      <c r="A34" s="121" t="s">
        <v>3114</v>
      </c>
      <c r="B34" s="122"/>
      <c r="C34" s="122"/>
      <c r="D34" s="129"/>
      <c r="E34" s="84" t="str">
        <f t="shared" si="0"/>
        <v>否</v>
      </c>
    </row>
    <row r="35" ht="36" customHeight="1" spans="1:5">
      <c r="A35" s="121" t="s">
        <v>3115</v>
      </c>
      <c r="B35" s="122"/>
      <c r="C35" s="122"/>
      <c r="D35" s="129"/>
      <c r="E35" s="84" t="str">
        <f t="shared" si="0"/>
        <v>否</v>
      </c>
    </row>
    <row r="36" ht="36" customHeight="1" spans="1:5">
      <c r="A36" s="108" t="s">
        <v>3116</v>
      </c>
      <c r="B36" s="120"/>
      <c r="C36" s="120"/>
      <c r="D36" s="125"/>
      <c r="E36" s="84" t="str">
        <f t="shared" si="0"/>
        <v>否</v>
      </c>
    </row>
    <row r="37" ht="36" customHeight="1" spans="1:5">
      <c r="A37" s="108" t="s">
        <v>3117</v>
      </c>
      <c r="B37" s="120"/>
      <c r="C37" s="87"/>
      <c r="D37" s="125"/>
      <c r="E37" s="84" t="str">
        <f t="shared" si="0"/>
        <v>否</v>
      </c>
    </row>
    <row r="38" ht="36" customHeight="1" spans="1:5">
      <c r="A38" s="104" t="s">
        <v>3118</v>
      </c>
      <c r="B38" s="120"/>
      <c r="C38" s="120"/>
      <c r="D38" s="130"/>
      <c r="E38" s="84" t="str">
        <f t="shared" si="0"/>
        <v>否</v>
      </c>
    </row>
    <row r="39" ht="53" customHeight="1" spans="1:4">
      <c r="A39" s="109" t="s">
        <v>3119</v>
      </c>
      <c r="B39" s="109"/>
      <c r="C39" s="109"/>
      <c r="D39" s="109"/>
    </row>
    <row r="40" spans="2:3">
      <c r="B40" s="131"/>
      <c r="C40" s="131"/>
    </row>
    <row r="41" spans="2:3">
      <c r="B41" s="131"/>
      <c r="C41" s="131"/>
    </row>
    <row r="42" spans="2:3">
      <c r="B42" s="131"/>
      <c r="C42" s="131"/>
    </row>
  </sheetData>
  <autoFilter ref="A3:E39">
    <filterColumn colId="4">
      <customFilters>
        <customFilter operator="equal" val="是"/>
      </customFilters>
    </filterColumn>
    <extLst/>
  </autoFilter>
  <mergeCells count="2">
    <mergeCell ref="A1:D1"/>
    <mergeCell ref="A39:D39"/>
  </mergeCells>
  <conditionalFormatting sqref="E28:E32">
    <cfRule type="cellIs" dxfId="6" priority="1" stopIfTrue="1" operator="lessThan">
      <formula>0</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3">
    <tabColor rgb="FF00B0F0"/>
  </sheetPr>
  <dimension ref="A1:F26"/>
  <sheetViews>
    <sheetView showGridLines="0" showZeros="0" view="pageBreakPreview" zoomScaleNormal="100" workbookViewId="0">
      <selection activeCell="I17" sqref="I17"/>
    </sheetView>
  </sheetViews>
  <sheetFormatPr defaultColWidth="9" defaultRowHeight="14.25" outlineLevelCol="5"/>
  <cols>
    <col min="1" max="1" width="50.75" style="75" customWidth="1"/>
    <col min="2" max="3" width="20.6333333333333" style="76" customWidth="1"/>
    <col min="4" max="4" width="20.6333333333333" style="75" customWidth="1"/>
    <col min="5" max="5" width="5.13333333333333" style="75" hidden="1" customWidth="1"/>
    <col min="6" max="7" width="12.6333333333333" style="75"/>
    <col min="8" max="246" width="9" style="75"/>
    <col min="247" max="247" width="41.6333333333333" style="75" customWidth="1"/>
    <col min="248" max="249" width="14.5" style="75" customWidth="1"/>
    <col min="250" max="250" width="13.8833333333333" style="75" customWidth="1"/>
    <col min="251" max="253" width="9" style="75"/>
    <col min="254" max="255" width="10.5" style="75" customWidth="1"/>
    <col min="256" max="502" width="9" style="75"/>
    <col min="503" max="503" width="41.6333333333333" style="75" customWidth="1"/>
    <col min="504" max="505" width="14.5" style="75" customWidth="1"/>
    <col min="506" max="506" width="13.8833333333333" style="75" customWidth="1"/>
    <col min="507" max="509" width="9" style="75"/>
    <col min="510" max="511" width="10.5" style="75" customWidth="1"/>
    <col min="512" max="758" width="9" style="75"/>
    <col min="759" max="759" width="41.6333333333333" style="75" customWidth="1"/>
    <col min="760" max="761" width="14.5" style="75" customWidth="1"/>
    <col min="762" max="762" width="13.8833333333333" style="75" customWidth="1"/>
    <col min="763" max="765" width="9" style="75"/>
    <col min="766" max="767" width="10.5" style="75" customWidth="1"/>
    <col min="768" max="1014" width="9" style="75"/>
    <col min="1015" max="1015" width="41.6333333333333" style="75" customWidth="1"/>
    <col min="1016" max="1017" width="14.5" style="75" customWidth="1"/>
    <col min="1018" max="1018" width="13.8833333333333" style="75" customWidth="1"/>
    <col min="1019" max="1021" width="9" style="75"/>
    <col min="1022" max="1023" width="10.5" style="75" customWidth="1"/>
    <col min="1024" max="1270" width="9" style="75"/>
    <col min="1271" max="1271" width="41.6333333333333" style="75" customWidth="1"/>
    <col min="1272" max="1273" width="14.5" style="75" customWidth="1"/>
    <col min="1274" max="1274" width="13.8833333333333" style="75" customWidth="1"/>
    <col min="1275" max="1277" width="9" style="75"/>
    <col min="1278" max="1279" width="10.5" style="75" customWidth="1"/>
    <col min="1280" max="1526" width="9" style="75"/>
    <col min="1527" max="1527" width="41.6333333333333" style="75" customWidth="1"/>
    <col min="1528" max="1529" width="14.5" style="75" customWidth="1"/>
    <col min="1530" max="1530" width="13.8833333333333" style="75" customWidth="1"/>
    <col min="1531" max="1533" width="9" style="75"/>
    <col min="1534" max="1535" width="10.5" style="75" customWidth="1"/>
    <col min="1536" max="1782" width="9" style="75"/>
    <col min="1783" max="1783" width="41.6333333333333" style="75" customWidth="1"/>
    <col min="1784" max="1785" width="14.5" style="75" customWidth="1"/>
    <col min="1786" max="1786" width="13.8833333333333" style="75" customWidth="1"/>
    <col min="1787" max="1789" width="9" style="75"/>
    <col min="1790" max="1791" width="10.5" style="75" customWidth="1"/>
    <col min="1792" max="2038" width="9" style="75"/>
    <col min="2039" max="2039" width="41.6333333333333" style="75" customWidth="1"/>
    <col min="2040" max="2041" width="14.5" style="75" customWidth="1"/>
    <col min="2042" max="2042" width="13.8833333333333" style="75" customWidth="1"/>
    <col min="2043" max="2045" width="9" style="75"/>
    <col min="2046" max="2047" width="10.5" style="75" customWidth="1"/>
    <col min="2048" max="2294" width="9" style="75"/>
    <col min="2295" max="2295" width="41.6333333333333" style="75" customWidth="1"/>
    <col min="2296" max="2297" width="14.5" style="75" customWidth="1"/>
    <col min="2298" max="2298" width="13.8833333333333" style="75" customWidth="1"/>
    <col min="2299" max="2301" width="9" style="75"/>
    <col min="2302" max="2303" width="10.5" style="75" customWidth="1"/>
    <col min="2304" max="2550" width="9" style="75"/>
    <col min="2551" max="2551" width="41.6333333333333" style="75" customWidth="1"/>
    <col min="2552" max="2553" width="14.5" style="75" customWidth="1"/>
    <col min="2554" max="2554" width="13.8833333333333" style="75" customWidth="1"/>
    <col min="2555" max="2557" width="9" style="75"/>
    <col min="2558" max="2559" width="10.5" style="75" customWidth="1"/>
    <col min="2560" max="2806" width="9" style="75"/>
    <col min="2807" max="2807" width="41.6333333333333" style="75" customWidth="1"/>
    <col min="2808" max="2809" width="14.5" style="75" customWidth="1"/>
    <col min="2810" max="2810" width="13.8833333333333" style="75" customWidth="1"/>
    <col min="2811" max="2813" width="9" style="75"/>
    <col min="2814" max="2815" width="10.5" style="75" customWidth="1"/>
    <col min="2816" max="3062" width="9" style="75"/>
    <col min="3063" max="3063" width="41.6333333333333" style="75" customWidth="1"/>
    <col min="3064" max="3065" width="14.5" style="75" customWidth="1"/>
    <col min="3066" max="3066" width="13.8833333333333" style="75" customWidth="1"/>
    <col min="3067" max="3069" width="9" style="75"/>
    <col min="3070" max="3071" width="10.5" style="75" customWidth="1"/>
    <col min="3072" max="3318" width="9" style="75"/>
    <col min="3319" max="3319" width="41.6333333333333" style="75" customWidth="1"/>
    <col min="3320" max="3321" width="14.5" style="75" customWidth="1"/>
    <col min="3322" max="3322" width="13.8833333333333" style="75" customWidth="1"/>
    <col min="3323" max="3325" width="9" style="75"/>
    <col min="3326" max="3327" width="10.5" style="75" customWidth="1"/>
    <col min="3328" max="3574" width="9" style="75"/>
    <col min="3575" max="3575" width="41.6333333333333" style="75" customWidth="1"/>
    <col min="3576" max="3577" width="14.5" style="75" customWidth="1"/>
    <col min="3578" max="3578" width="13.8833333333333" style="75" customWidth="1"/>
    <col min="3579" max="3581" width="9" style="75"/>
    <col min="3582" max="3583" width="10.5" style="75" customWidth="1"/>
    <col min="3584" max="3830" width="9" style="75"/>
    <col min="3831" max="3831" width="41.6333333333333" style="75" customWidth="1"/>
    <col min="3832" max="3833" width="14.5" style="75" customWidth="1"/>
    <col min="3834" max="3834" width="13.8833333333333" style="75" customWidth="1"/>
    <col min="3835" max="3837" width="9" style="75"/>
    <col min="3838" max="3839" width="10.5" style="75" customWidth="1"/>
    <col min="3840" max="4086" width="9" style="75"/>
    <col min="4087" max="4087" width="41.6333333333333" style="75" customWidth="1"/>
    <col min="4088" max="4089" width="14.5" style="75" customWidth="1"/>
    <col min="4090" max="4090" width="13.8833333333333" style="75" customWidth="1"/>
    <col min="4091" max="4093" width="9" style="75"/>
    <col min="4094" max="4095" width="10.5" style="75" customWidth="1"/>
    <col min="4096" max="4342" width="9" style="75"/>
    <col min="4343" max="4343" width="41.6333333333333" style="75" customWidth="1"/>
    <col min="4344" max="4345" width="14.5" style="75" customWidth="1"/>
    <col min="4346" max="4346" width="13.8833333333333" style="75" customWidth="1"/>
    <col min="4347" max="4349" width="9" style="75"/>
    <col min="4350" max="4351" width="10.5" style="75" customWidth="1"/>
    <col min="4352" max="4598" width="9" style="75"/>
    <col min="4599" max="4599" width="41.6333333333333" style="75" customWidth="1"/>
    <col min="4600" max="4601" width="14.5" style="75" customWidth="1"/>
    <col min="4602" max="4602" width="13.8833333333333" style="75" customWidth="1"/>
    <col min="4603" max="4605" width="9" style="75"/>
    <col min="4606" max="4607" width="10.5" style="75" customWidth="1"/>
    <col min="4608" max="4854" width="9" style="75"/>
    <col min="4855" max="4855" width="41.6333333333333" style="75" customWidth="1"/>
    <col min="4856" max="4857" width="14.5" style="75" customWidth="1"/>
    <col min="4858" max="4858" width="13.8833333333333" style="75" customWidth="1"/>
    <col min="4859" max="4861" width="9" style="75"/>
    <col min="4862" max="4863" width="10.5" style="75" customWidth="1"/>
    <col min="4864" max="5110" width="9" style="75"/>
    <col min="5111" max="5111" width="41.6333333333333" style="75" customWidth="1"/>
    <col min="5112" max="5113" width="14.5" style="75" customWidth="1"/>
    <col min="5114" max="5114" width="13.8833333333333" style="75" customWidth="1"/>
    <col min="5115" max="5117" width="9" style="75"/>
    <col min="5118" max="5119" width="10.5" style="75" customWidth="1"/>
    <col min="5120" max="5366" width="9" style="75"/>
    <col min="5367" max="5367" width="41.6333333333333" style="75" customWidth="1"/>
    <col min="5368" max="5369" width="14.5" style="75" customWidth="1"/>
    <col min="5370" max="5370" width="13.8833333333333" style="75" customWidth="1"/>
    <col min="5371" max="5373" width="9" style="75"/>
    <col min="5374" max="5375" width="10.5" style="75" customWidth="1"/>
    <col min="5376" max="5622" width="9" style="75"/>
    <col min="5623" max="5623" width="41.6333333333333" style="75" customWidth="1"/>
    <col min="5624" max="5625" width="14.5" style="75" customWidth="1"/>
    <col min="5626" max="5626" width="13.8833333333333" style="75" customWidth="1"/>
    <col min="5627" max="5629" width="9" style="75"/>
    <col min="5630" max="5631" width="10.5" style="75" customWidth="1"/>
    <col min="5632" max="5878" width="9" style="75"/>
    <col min="5879" max="5879" width="41.6333333333333" style="75" customWidth="1"/>
    <col min="5880" max="5881" width="14.5" style="75" customWidth="1"/>
    <col min="5882" max="5882" width="13.8833333333333" style="75" customWidth="1"/>
    <col min="5883" max="5885" width="9" style="75"/>
    <col min="5886" max="5887" width="10.5" style="75" customWidth="1"/>
    <col min="5888" max="6134" width="9" style="75"/>
    <col min="6135" max="6135" width="41.6333333333333" style="75" customWidth="1"/>
    <col min="6136" max="6137" width="14.5" style="75" customWidth="1"/>
    <col min="6138" max="6138" width="13.8833333333333" style="75" customWidth="1"/>
    <col min="6139" max="6141" width="9" style="75"/>
    <col min="6142" max="6143" width="10.5" style="75" customWidth="1"/>
    <col min="6144" max="6390" width="9" style="75"/>
    <col min="6391" max="6391" width="41.6333333333333" style="75" customWidth="1"/>
    <col min="6392" max="6393" width="14.5" style="75" customWidth="1"/>
    <col min="6394" max="6394" width="13.8833333333333" style="75" customWidth="1"/>
    <col min="6395" max="6397" width="9" style="75"/>
    <col min="6398" max="6399" width="10.5" style="75" customWidth="1"/>
    <col min="6400" max="6646" width="9" style="75"/>
    <col min="6647" max="6647" width="41.6333333333333" style="75" customWidth="1"/>
    <col min="6648" max="6649" width="14.5" style="75" customWidth="1"/>
    <col min="6650" max="6650" width="13.8833333333333" style="75" customWidth="1"/>
    <col min="6651" max="6653" width="9" style="75"/>
    <col min="6654" max="6655" width="10.5" style="75" customWidth="1"/>
    <col min="6656" max="6902" width="9" style="75"/>
    <col min="6903" max="6903" width="41.6333333333333" style="75" customWidth="1"/>
    <col min="6904" max="6905" width="14.5" style="75" customWidth="1"/>
    <col min="6906" max="6906" width="13.8833333333333" style="75" customWidth="1"/>
    <col min="6907" max="6909" width="9" style="75"/>
    <col min="6910" max="6911" width="10.5" style="75" customWidth="1"/>
    <col min="6912" max="7158" width="9" style="75"/>
    <col min="7159" max="7159" width="41.6333333333333" style="75" customWidth="1"/>
    <col min="7160" max="7161" width="14.5" style="75" customWidth="1"/>
    <col min="7162" max="7162" width="13.8833333333333" style="75" customWidth="1"/>
    <col min="7163" max="7165" width="9" style="75"/>
    <col min="7166" max="7167" width="10.5" style="75" customWidth="1"/>
    <col min="7168" max="7414" width="9" style="75"/>
    <col min="7415" max="7415" width="41.6333333333333" style="75" customWidth="1"/>
    <col min="7416" max="7417" width="14.5" style="75" customWidth="1"/>
    <col min="7418" max="7418" width="13.8833333333333" style="75" customWidth="1"/>
    <col min="7419" max="7421" width="9" style="75"/>
    <col min="7422" max="7423" width="10.5" style="75" customWidth="1"/>
    <col min="7424" max="7670" width="9" style="75"/>
    <col min="7671" max="7671" width="41.6333333333333" style="75" customWidth="1"/>
    <col min="7672" max="7673" width="14.5" style="75" customWidth="1"/>
    <col min="7674" max="7674" width="13.8833333333333" style="75" customWidth="1"/>
    <col min="7675" max="7677" width="9" style="75"/>
    <col min="7678" max="7679" width="10.5" style="75" customWidth="1"/>
    <col min="7680" max="7926" width="9" style="75"/>
    <col min="7927" max="7927" width="41.6333333333333" style="75" customWidth="1"/>
    <col min="7928" max="7929" width="14.5" style="75" customWidth="1"/>
    <col min="7930" max="7930" width="13.8833333333333" style="75" customWidth="1"/>
    <col min="7931" max="7933" width="9" style="75"/>
    <col min="7934" max="7935" width="10.5" style="75" customWidth="1"/>
    <col min="7936" max="8182" width="9" style="75"/>
    <col min="8183" max="8183" width="41.6333333333333" style="75" customWidth="1"/>
    <col min="8184" max="8185" width="14.5" style="75" customWidth="1"/>
    <col min="8186" max="8186" width="13.8833333333333" style="75" customWidth="1"/>
    <col min="8187" max="8189" width="9" style="75"/>
    <col min="8190" max="8191" width="10.5" style="75" customWidth="1"/>
    <col min="8192" max="8438" width="9" style="75"/>
    <col min="8439" max="8439" width="41.6333333333333" style="75" customWidth="1"/>
    <col min="8440" max="8441" width="14.5" style="75" customWidth="1"/>
    <col min="8442" max="8442" width="13.8833333333333" style="75" customWidth="1"/>
    <col min="8443" max="8445" width="9" style="75"/>
    <col min="8446" max="8447" width="10.5" style="75" customWidth="1"/>
    <col min="8448" max="8694" width="9" style="75"/>
    <col min="8695" max="8695" width="41.6333333333333" style="75" customWidth="1"/>
    <col min="8696" max="8697" width="14.5" style="75" customWidth="1"/>
    <col min="8698" max="8698" width="13.8833333333333" style="75" customWidth="1"/>
    <col min="8699" max="8701" width="9" style="75"/>
    <col min="8702" max="8703" width="10.5" style="75" customWidth="1"/>
    <col min="8704" max="8950" width="9" style="75"/>
    <col min="8951" max="8951" width="41.6333333333333" style="75" customWidth="1"/>
    <col min="8952" max="8953" width="14.5" style="75" customWidth="1"/>
    <col min="8954" max="8954" width="13.8833333333333" style="75" customWidth="1"/>
    <col min="8955" max="8957" width="9" style="75"/>
    <col min="8958" max="8959" width="10.5" style="75" customWidth="1"/>
    <col min="8960" max="9206" width="9" style="75"/>
    <col min="9207" max="9207" width="41.6333333333333" style="75" customWidth="1"/>
    <col min="9208" max="9209" width="14.5" style="75" customWidth="1"/>
    <col min="9210" max="9210" width="13.8833333333333" style="75" customWidth="1"/>
    <col min="9211" max="9213" width="9" style="75"/>
    <col min="9214" max="9215" width="10.5" style="75" customWidth="1"/>
    <col min="9216" max="9462" width="9" style="75"/>
    <col min="9463" max="9463" width="41.6333333333333" style="75" customWidth="1"/>
    <col min="9464" max="9465" width="14.5" style="75" customWidth="1"/>
    <col min="9466" max="9466" width="13.8833333333333" style="75" customWidth="1"/>
    <col min="9467" max="9469" width="9" style="75"/>
    <col min="9470" max="9471" width="10.5" style="75" customWidth="1"/>
    <col min="9472" max="9718" width="9" style="75"/>
    <col min="9719" max="9719" width="41.6333333333333" style="75" customWidth="1"/>
    <col min="9720" max="9721" width="14.5" style="75" customWidth="1"/>
    <col min="9722" max="9722" width="13.8833333333333" style="75" customWidth="1"/>
    <col min="9723" max="9725" width="9" style="75"/>
    <col min="9726" max="9727" width="10.5" style="75" customWidth="1"/>
    <col min="9728" max="9974" width="9" style="75"/>
    <col min="9975" max="9975" width="41.6333333333333" style="75" customWidth="1"/>
    <col min="9976" max="9977" width="14.5" style="75" customWidth="1"/>
    <col min="9978" max="9978" width="13.8833333333333" style="75" customWidth="1"/>
    <col min="9979" max="9981" width="9" style="75"/>
    <col min="9982" max="9983" width="10.5" style="75" customWidth="1"/>
    <col min="9984" max="10230" width="9" style="75"/>
    <col min="10231" max="10231" width="41.6333333333333" style="75" customWidth="1"/>
    <col min="10232" max="10233" width="14.5" style="75" customWidth="1"/>
    <col min="10234" max="10234" width="13.8833333333333" style="75" customWidth="1"/>
    <col min="10235" max="10237" width="9" style="75"/>
    <col min="10238" max="10239" width="10.5" style="75" customWidth="1"/>
    <col min="10240" max="10486" width="9" style="75"/>
    <col min="10487" max="10487" width="41.6333333333333" style="75" customWidth="1"/>
    <col min="10488" max="10489" width="14.5" style="75" customWidth="1"/>
    <col min="10490" max="10490" width="13.8833333333333" style="75" customWidth="1"/>
    <col min="10491" max="10493" width="9" style="75"/>
    <col min="10494" max="10495" width="10.5" style="75" customWidth="1"/>
    <col min="10496" max="10742" width="9" style="75"/>
    <col min="10743" max="10743" width="41.6333333333333" style="75" customWidth="1"/>
    <col min="10744" max="10745" width="14.5" style="75" customWidth="1"/>
    <col min="10746" max="10746" width="13.8833333333333" style="75" customWidth="1"/>
    <col min="10747" max="10749" width="9" style="75"/>
    <col min="10750" max="10751" width="10.5" style="75" customWidth="1"/>
    <col min="10752" max="10998" width="9" style="75"/>
    <col min="10999" max="10999" width="41.6333333333333" style="75" customWidth="1"/>
    <col min="11000" max="11001" width="14.5" style="75" customWidth="1"/>
    <col min="11002" max="11002" width="13.8833333333333" style="75" customWidth="1"/>
    <col min="11003" max="11005" width="9" style="75"/>
    <col min="11006" max="11007" width="10.5" style="75" customWidth="1"/>
    <col min="11008" max="11254" width="9" style="75"/>
    <col min="11255" max="11255" width="41.6333333333333" style="75" customWidth="1"/>
    <col min="11256" max="11257" width="14.5" style="75" customWidth="1"/>
    <col min="11258" max="11258" width="13.8833333333333" style="75" customWidth="1"/>
    <col min="11259" max="11261" width="9" style="75"/>
    <col min="11262" max="11263" width="10.5" style="75" customWidth="1"/>
    <col min="11264" max="11510" width="9" style="75"/>
    <col min="11511" max="11511" width="41.6333333333333" style="75" customWidth="1"/>
    <col min="11512" max="11513" width="14.5" style="75" customWidth="1"/>
    <col min="11514" max="11514" width="13.8833333333333" style="75" customWidth="1"/>
    <col min="11515" max="11517" width="9" style="75"/>
    <col min="11518" max="11519" width="10.5" style="75" customWidth="1"/>
    <col min="11520" max="11766" width="9" style="75"/>
    <col min="11767" max="11767" width="41.6333333333333" style="75" customWidth="1"/>
    <col min="11768" max="11769" width="14.5" style="75" customWidth="1"/>
    <col min="11770" max="11770" width="13.8833333333333" style="75" customWidth="1"/>
    <col min="11771" max="11773" width="9" style="75"/>
    <col min="11774" max="11775" width="10.5" style="75" customWidth="1"/>
    <col min="11776" max="12022" width="9" style="75"/>
    <col min="12023" max="12023" width="41.6333333333333" style="75" customWidth="1"/>
    <col min="12024" max="12025" width="14.5" style="75" customWidth="1"/>
    <col min="12026" max="12026" width="13.8833333333333" style="75" customWidth="1"/>
    <col min="12027" max="12029" width="9" style="75"/>
    <col min="12030" max="12031" width="10.5" style="75" customWidth="1"/>
    <col min="12032" max="12278" width="9" style="75"/>
    <col min="12279" max="12279" width="41.6333333333333" style="75" customWidth="1"/>
    <col min="12280" max="12281" width="14.5" style="75" customWidth="1"/>
    <col min="12282" max="12282" width="13.8833333333333" style="75" customWidth="1"/>
    <col min="12283" max="12285" width="9" style="75"/>
    <col min="12286" max="12287" width="10.5" style="75" customWidth="1"/>
    <col min="12288" max="12534" width="9" style="75"/>
    <col min="12535" max="12535" width="41.6333333333333" style="75" customWidth="1"/>
    <col min="12536" max="12537" width="14.5" style="75" customWidth="1"/>
    <col min="12538" max="12538" width="13.8833333333333" style="75" customWidth="1"/>
    <col min="12539" max="12541" width="9" style="75"/>
    <col min="12542" max="12543" width="10.5" style="75" customWidth="1"/>
    <col min="12544" max="12790" width="9" style="75"/>
    <col min="12791" max="12791" width="41.6333333333333" style="75" customWidth="1"/>
    <col min="12792" max="12793" width="14.5" style="75" customWidth="1"/>
    <col min="12794" max="12794" width="13.8833333333333" style="75" customWidth="1"/>
    <col min="12795" max="12797" width="9" style="75"/>
    <col min="12798" max="12799" width="10.5" style="75" customWidth="1"/>
    <col min="12800" max="13046" width="9" style="75"/>
    <col min="13047" max="13047" width="41.6333333333333" style="75" customWidth="1"/>
    <col min="13048" max="13049" width="14.5" style="75" customWidth="1"/>
    <col min="13050" max="13050" width="13.8833333333333" style="75" customWidth="1"/>
    <col min="13051" max="13053" width="9" style="75"/>
    <col min="13054" max="13055" width="10.5" style="75" customWidth="1"/>
    <col min="13056" max="13302" width="9" style="75"/>
    <col min="13303" max="13303" width="41.6333333333333" style="75" customWidth="1"/>
    <col min="13304" max="13305" width="14.5" style="75" customWidth="1"/>
    <col min="13306" max="13306" width="13.8833333333333" style="75" customWidth="1"/>
    <col min="13307" max="13309" width="9" style="75"/>
    <col min="13310" max="13311" width="10.5" style="75" customWidth="1"/>
    <col min="13312" max="13558" width="9" style="75"/>
    <col min="13559" max="13559" width="41.6333333333333" style="75" customWidth="1"/>
    <col min="13560" max="13561" width="14.5" style="75" customWidth="1"/>
    <col min="13562" max="13562" width="13.8833333333333" style="75" customWidth="1"/>
    <col min="13563" max="13565" width="9" style="75"/>
    <col min="13566" max="13567" width="10.5" style="75" customWidth="1"/>
    <col min="13568" max="13814" width="9" style="75"/>
    <col min="13815" max="13815" width="41.6333333333333" style="75" customWidth="1"/>
    <col min="13816" max="13817" width="14.5" style="75" customWidth="1"/>
    <col min="13818" max="13818" width="13.8833333333333" style="75" customWidth="1"/>
    <col min="13819" max="13821" width="9" style="75"/>
    <col min="13822" max="13823" width="10.5" style="75" customWidth="1"/>
    <col min="13824" max="14070" width="9" style="75"/>
    <col min="14071" max="14071" width="41.6333333333333" style="75" customWidth="1"/>
    <col min="14072" max="14073" width="14.5" style="75" customWidth="1"/>
    <col min="14074" max="14074" width="13.8833333333333" style="75" customWidth="1"/>
    <col min="14075" max="14077" width="9" style="75"/>
    <col min="14078" max="14079" width="10.5" style="75" customWidth="1"/>
    <col min="14080" max="14326" width="9" style="75"/>
    <col min="14327" max="14327" width="41.6333333333333" style="75" customWidth="1"/>
    <col min="14328" max="14329" width="14.5" style="75" customWidth="1"/>
    <col min="14330" max="14330" width="13.8833333333333" style="75" customWidth="1"/>
    <col min="14331" max="14333" width="9" style="75"/>
    <col min="14334" max="14335" width="10.5" style="75" customWidth="1"/>
    <col min="14336" max="14582" width="9" style="75"/>
    <col min="14583" max="14583" width="41.6333333333333" style="75" customWidth="1"/>
    <col min="14584" max="14585" width="14.5" style="75" customWidth="1"/>
    <col min="14586" max="14586" width="13.8833333333333" style="75" customWidth="1"/>
    <col min="14587" max="14589" width="9" style="75"/>
    <col min="14590" max="14591" width="10.5" style="75" customWidth="1"/>
    <col min="14592" max="14838" width="9" style="75"/>
    <col min="14839" max="14839" width="41.6333333333333" style="75" customWidth="1"/>
    <col min="14840" max="14841" width="14.5" style="75" customWidth="1"/>
    <col min="14842" max="14842" width="13.8833333333333" style="75" customWidth="1"/>
    <col min="14843" max="14845" width="9" style="75"/>
    <col min="14846" max="14847" width="10.5" style="75" customWidth="1"/>
    <col min="14848" max="15094" width="9" style="75"/>
    <col min="15095" max="15095" width="41.6333333333333" style="75" customWidth="1"/>
    <col min="15096" max="15097" width="14.5" style="75" customWidth="1"/>
    <col min="15098" max="15098" width="13.8833333333333" style="75" customWidth="1"/>
    <col min="15099" max="15101" width="9" style="75"/>
    <col min="15102" max="15103" width="10.5" style="75" customWidth="1"/>
    <col min="15104" max="15350" width="9" style="75"/>
    <col min="15351" max="15351" width="41.6333333333333" style="75" customWidth="1"/>
    <col min="15352" max="15353" width="14.5" style="75" customWidth="1"/>
    <col min="15354" max="15354" width="13.8833333333333" style="75" customWidth="1"/>
    <col min="15355" max="15357" width="9" style="75"/>
    <col min="15358" max="15359" width="10.5" style="75" customWidth="1"/>
    <col min="15360" max="15606" width="9" style="75"/>
    <col min="15607" max="15607" width="41.6333333333333" style="75" customWidth="1"/>
    <col min="15608" max="15609" width="14.5" style="75" customWidth="1"/>
    <col min="15610" max="15610" width="13.8833333333333" style="75" customWidth="1"/>
    <col min="15611" max="15613" width="9" style="75"/>
    <col min="15614" max="15615" width="10.5" style="75" customWidth="1"/>
    <col min="15616" max="15862" width="9" style="75"/>
    <col min="15863" max="15863" width="41.6333333333333" style="75" customWidth="1"/>
    <col min="15864" max="15865" width="14.5" style="75" customWidth="1"/>
    <col min="15866" max="15866" width="13.8833333333333" style="75" customWidth="1"/>
    <col min="15867" max="15869" width="9" style="75"/>
    <col min="15870" max="15871" width="10.5" style="75" customWidth="1"/>
    <col min="15872" max="16118" width="9" style="75"/>
    <col min="16119" max="16119" width="41.6333333333333" style="75" customWidth="1"/>
    <col min="16120" max="16121" width="14.5" style="75" customWidth="1"/>
    <col min="16122" max="16122" width="13.8833333333333" style="75" customWidth="1"/>
    <col min="16123" max="16125" width="9" style="75"/>
    <col min="16126" max="16127" width="10.5" style="75" customWidth="1"/>
    <col min="16128" max="16384" width="9" style="75"/>
  </cols>
  <sheetData>
    <row r="1" ht="45" customHeight="1" spans="1:4">
      <c r="A1" s="68" t="s">
        <v>3136</v>
      </c>
      <c r="B1" s="77"/>
      <c r="C1" s="77"/>
      <c r="D1" s="68"/>
    </row>
    <row r="2" ht="20.1" customHeight="1" spans="1:4">
      <c r="A2" s="78"/>
      <c r="B2" s="79"/>
      <c r="C2" s="80"/>
      <c r="D2" s="81" t="s">
        <v>3020</v>
      </c>
    </row>
    <row r="3" ht="45" customHeight="1" spans="1:5">
      <c r="A3" s="82" t="s">
        <v>2431</v>
      </c>
      <c r="B3" s="83" t="s">
        <v>5</v>
      </c>
      <c r="C3" s="83" t="s">
        <v>6</v>
      </c>
      <c r="D3" s="83" t="s">
        <v>7</v>
      </c>
      <c r="E3" s="84" t="s">
        <v>134</v>
      </c>
    </row>
    <row r="4" ht="36" customHeight="1" spans="1:5">
      <c r="A4" s="85" t="s">
        <v>3122</v>
      </c>
      <c r="B4" s="86"/>
      <c r="C4" s="87"/>
      <c r="D4" s="88"/>
      <c r="E4" s="84" t="str">
        <f t="shared" ref="E4:E22" si="0">IF(A4&lt;&gt;"",IF(SUM(B4:C4)&lt;&gt;0,"是","否"),"是")</f>
        <v>否</v>
      </c>
    </row>
    <row r="5" ht="36" customHeight="1" spans="1:5">
      <c r="A5" s="89" t="s">
        <v>3123</v>
      </c>
      <c r="B5" s="90"/>
      <c r="C5" s="91"/>
      <c r="D5" s="92"/>
      <c r="E5" s="84" t="str">
        <f t="shared" si="0"/>
        <v>否</v>
      </c>
    </row>
    <row r="6" ht="36" customHeight="1" spans="1:5">
      <c r="A6" s="85" t="s">
        <v>3124</v>
      </c>
      <c r="B6" s="86"/>
      <c r="C6" s="87"/>
      <c r="D6" s="93"/>
      <c r="E6" s="84" t="str">
        <f t="shared" si="0"/>
        <v>否</v>
      </c>
    </row>
    <row r="7" ht="36" customHeight="1" spans="1:5">
      <c r="A7" s="89" t="s">
        <v>3123</v>
      </c>
      <c r="B7" s="90"/>
      <c r="C7" s="94"/>
      <c r="D7" s="92"/>
      <c r="E7" s="84" t="str">
        <f t="shared" si="0"/>
        <v>否</v>
      </c>
    </row>
    <row r="8" ht="36" hidden="1" customHeight="1" spans="1:6">
      <c r="A8" s="85" t="s">
        <v>3125</v>
      </c>
      <c r="B8" s="86"/>
      <c r="C8" s="95"/>
      <c r="D8" s="96" t="str">
        <f>IF(B8&gt;0,C8/B8-1,IF(B8&lt;0,-(C8/B8-1),""))</f>
        <v/>
      </c>
      <c r="E8" s="84" t="str">
        <f t="shared" si="0"/>
        <v>否</v>
      </c>
      <c r="F8" s="75" t="s">
        <v>3137</v>
      </c>
    </row>
    <row r="9" ht="36" hidden="1" customHeight="1" spans="1:5">
      <c r="A9" s="89" t="s">
        <v>3123</v>
      </c>
      <c r="B9" s="90"/>
      <c r="C9" s="97"/>
      <c r="D9" s="98" t="str">
        <f>IF(B9&gt;0,C9/B9-1,IF(B9&lt;0,-(C9/B9-1),""))</f>
        <v/>
      </c>
      <c r="E9" s="84" t="str">
        <f t="shared" si="0"/>
        <v>否</v>
      </c>
    </row>
    <row r="10" ht="36" customHeight="1" spans="1:5">
      <c r="A10" s="85" t="s">
        <v>3126</v>
      </c>
      <c r="B10" s="86"/>
      <c r="C10" s="87"/>
      <c r="D10" s="93"/>
      <c r="E10" s="84" t="str">
        <f t="shared" si="0"/>
        <v>否</v>
      </c>
    </row>
    <row r="11" ht="36" customHeight="1" spans="1:5">
      <c r="A11" s="89" t="s">
        <v>3123</v>
      </c>
      <c r="B11" s="90"/>
      <c r="C11" s="94"/>
      <c r="D11" s="92"/>
      <c r="E11" s="84" t="str">
        <f t="shared" si="0"/>
        <v>否</v>
      </c>
    </row>
    <row r="12" ht="36" customHeight="1" spans="1:5">
      <c r="A12" s="85" t="s">
        <v>3127</v>
      </c>
      <c r="B12" s="86"/>
      <c r="C12" s="87"/>
      <c r="D12" s="93"/>
      <c r="E12" s="84" t="str">
        <f t="shared" si="0"/>
        <v>否</v>
      </c>
    </row>
    <row r="13" ht="36" customHeight="1" spans="1:5">
      <c r="A13" s="89" t="s">
        <v>3123</v>
      </c>
      <c r="B13" s="90"/>
      <c r="C13" s="94"/>
      <c r="D13" s="92"/>
      <c r="E13" s="84" t="str">
        <f t="shared" si="0"/>
        <v>否</v>
      </c>
    </row>
    <row r="14" s="74" customFormat="1" ht="36" hidden="1" customHeight="1" spans="1:5">
      <c r="A14" s="85" t="s">
        <v>3128</v>
      </c>
      <c r="B14" s="99"/>
      <c r="C14" s="95"/>
      <c r="D14" s="96" t="str">
        <f>IF(B14&gt;0,C14/B14-1,IF(B14&lt;0,-(C14/B14-1),""))</f>
        <v/>
      </c>
      <c r="E14" s="84" t="str">
        <f t="shared" si="0"/>
        <v>否</v>
      </c>
    </row>
    <row r="15" ht="36" hidden="1" customHeight="1" spans="1:5">
      <c r="A15" s="89" t="s">
        <v>3123</v>
      </c>
      <c r="B15" s="100"/>
      <c r="C15" s="97"/>
      <c r="D15" s="98" t="str">
        <f>IF(B15&gt;0,C15/B15-1,IF(B15&lt;0,-(C15/B15-1),""))</f>
        <v/>
      </c>
      <c r="E15" s="84" t="str">
        <f t="shared" si="0"/>
        <v>否</v>
      </c>
    </row>
    <row r="16" ht="36" customHeight="1" spans="1:5">
      <c r="A16" s="85" t="s">
        <v>3129</v>
      </c>
      <c r="B16" s="101"/>
      <c r="C16" s="87"/>
      <c r="D16" s="93"/>
      <c r="E16" s="84" t="str">
        <f t="shared" si="0"/>
        <v>否</v>
      </c>
    </row>
    <row r="17" ht="36" customHeight="1" spans="1:5">
      <c r="A17" s="89" t="s">
        <v>3123</v>
      </c>
      <c r="B17" s="102"/>
      <c r="C17" s="103"/>
      <c r="D17" s="92"/>
      <c r="E17" s="84" t="str">
        <f t="shared" si="0"/>
        <v>否</v>
      </c>
    </row>
    <row r="18" ht="36" customHeight="1" spans="1:5">
      <c r="A18" s="104" t="s">
        <v>3130</v>
      </c>
      <c r="B18" s="101"/>
      <c r="C18" s="101"/>
      <c r="D18" s="105"/>
      <c r="E18" s="84" t="str">
        <f t="shared" si="0"/>
        <v>否</v>
      </c>
    </row>
    <row r="19" ht="36" customHeight="1" spans="1:5">
      <c r="A19" s="89" t="s">
        <v>3131</v>
      </c>
      <c r="B19" s="102"/>
      <c r="C19" s="102"/>
      <c r="D19" s="106"/>
      <c r="E19" s="84" t="str">
        <f t="shared" si="0"/>
        <v>否</v>
      </c>
    </row>
    <row r="20" ht="36" customHeight="1" spans="1:5">
      <c r="A20" s="85" t="s">
        <v>3132</v>
      </c>
      <c r="B20" s="101"/>
      <c r="C20" s="107"/>
      <c r="D20" s="93"/>
      <c r="E20" s="84" t="str">
        <f t="shared" si="0"/>
        <v>否</v>
      </c>
    </row>
    <row r="21" ht="36" customHeight="1" spans="1:5">
      <c r="A21" s="108" t="s">
        <v>3133</v>
      </c>
      <c r="B21" s="101"/>
      <c r="C21" s="107"/>
      <c r="D21" s="93"/>
      <c r="E21" s="84" t="str">
        <f t="shared" si="0"/>
        <v>否</v>
      </c>
    </row>
    <row r="22" ht="36" customHeight="1" spans="1:5">
      <c r="A22" s="104" t="s">
        <v>3134</v>
      </c>
      <c r="B22" s="101"/>
      <c r="C22" s="101"/>
      <c r="D22" s="93"/>
      <c r="E22" s="84" t="str">
        <f t="shared" si="0"/>
        <v>否</v>
      </c>
    </row>
    <row r="23" ht="47" customHeight="1" spans="1:4">
      <c r="A23" s="109" t="s">
        <v>3119</v>
      </c>
      <c r="B23" s="109"/>
      <c r="C23" s="109"/>
      <c r="D23" s="109"/>
    </row>
    <row r="24" spans="2:3">
      <c r="B24" s="110"/>
      <c r="C24" s="110"/>
    </row>
    <row r="25" spans="2:3">
      <c r="B25" s="110"/>
      <c r="C25" s="110"/>
    </row>
    <row r="26" spans="2:3">
      <c r="B26" s="110"/>
      <c r="C26" s="110"/>
    </row>
  </sheetData>
  <autoFilter ref="A3:F23">
    <filterColumn colId="4">
      <customFilters>
        <customFilter operator="equal" val="是"/>
      </customFilters>
    </filterColumn>
    <extLst/>
  </autoFilter>
  <mergeCells count="2">
    <mergeCell ref="A1:D1"/>
    <mergeCell ref="A23:D23"/>
  </mergeCells>
  <conditionalFormatting sqref="D16">
    <cfRule type="cellIs" dxfId="6" priority="4" stopIfTrue="1" operator="lessThan">
      <formula>0</formula>
    </cfRule>
  </conditionalFormatting>
  <conditionalFormatting sqref="E16:F16">
    <cfRule type="cellIs" dxfId="6" priority="5" stopIfTrue="1" operator="lessThan">
      <formula>0</formula>
    </cfRule>
  </conditionalFormatting>
  <conditionalFormatting sqref="D21:D22">
    <cfRule type="cellIs" dxfId="4" priority="2" stopIfTrue="1" operator="lessThanOrEqual">
      <formula>-1</formula>
    </cfRule>
  </conditionalFormatting>
  <conditionalFormatting sqref="D5:D7 D10:D13 D16:D17 D20">
    <cfRule type="cellIs" dxfId="4" priority="3" stopIfTrue="1" operator="lessThanOrEqual">
      <formula>-1</formula>
    </cfRule>
  </conditionalFormatting>
  <conditionalFormatting sqref="B14:B22 C18:C19 C22">
    <cfRule type="cellIs" dxfId="6"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G34"/>
  <sheetViews>
    <sheetView workbookViewId="0">
      <selection activeCell="F49" sqref="F49"/>
    </sheetView>
  </sheetViews>
  <sheetFormatPr defaultColWidth="10" defaultRowHeight="13.5" outlineLevelCol="6"/>
  <cols>
    <col min="1" max="1" width="24.6333333333333" style="23" customWidth="1"/>
    <col min="2" max="7" width="15.6333333333333" style="23" customWidth="1"/>
    <col min="8" max="8" width="9.76666666666667" style="23" customWidth="1"/>
    <col min="9" max="16384" width="10" style="23"/>
  </cols>
  <sheetData>
    <row r="1" s="23" customFormat="1" ht="30" customHeight="1" spans="1:1">
      <c r="A1" s="53"/>
    </row>
    <row r="2" s="23" customFormat="1" ht="28.6" customHeight="1" spans="1:7">
      <c r="A2" s="68" t="s">
        <v>3138</v>
      </c>
      <c r="B2" s="68"/>
      <c r="C2" s="68"/>
      <c r="D2" s="68"/>
      <c r="E2" s="68"/>
      <c r="F2" s="68"/>
      <c r="G2" s="68"/>
    </row>
    <row r="3" s="23" customFormat="1" ht="23" customHeight="1" spans="1:7">
      <c r="A3" s="58"/>
      <c r="B3" s="58"/>
      <c r="F3" s="59" t="s">
        <v>3139</v>
      </c>
      <c r="G3" s="59"/>
    </row>
    <row r="4" s="23" customFormat="1" ht="30" customHeight="1" spans="1:7">
      <c r="A4" s="62" t="s">
        <v>3140</v>
      </c>
      <c r="B4" s="62" t="s">
        <v>3141</v>
      </c>
      <c r="C4" s="62"/>
      <c r="D4" s="62"/>
      <c r="E4" s="62" t="s">
        <v>3142</v>
      </c>
      <c r="F4" s="62"/>
      <c r="G4" s="62"/>
    </row>
    <row r="5" s="23" customFormat="1" ht="30" customHeight="1" spans="1:7">
      <c r="A5" s="62"/>
      <c r="B5" s="69"/>
      <c r="C5" s="62" t="s">
        <v>3143</v>
      </c>
      <c r="D5" s="62" t="s">
        <v>3144</v>
      </c>
      <c r="E5" s="69"/>
      <c r="F5" s="62" t="s">
        <v>3143</v>
      </c>
      <c r="G5" s="62" t="s">
        <v>3144</v>
      </c>
    </row>
    <row r="6" s="23" customFormat="1" ht="30" customHeight="1" spans="1:7">
      <c r="A6" s="62" t="s">
        <v>3145</v>
      </c>
      <c r="B6" s="62" t="s">
        <v>3146</v>
      </c>
      <c r="C6" s="62" t="s">
        <v>3147</v>
      </c>
      <c r="D6" s="62" t="s">
        <v>3148</v>
      </c>
      <c r="E6" s="62" t="s">
        <v>3149</v>
      </c>
      <c r="F6" s="62" t="s">
        <v>3150</v>
      </c>
      <c r="G6" s="62" t="s">
        <v>3151</v>
      </c>
    </row>
    <row r="7" s="23" customFormat="1" ht="30" customHeight="1" spans="1:7">
      <c r="A7" s="65" t="s">
        <v>3152</v>
      </c>
      <c r="B7" s="69"/>
      <c r="C7" s="69"/>
      <c r="D7" s="69"/>
      <c r="E7" s="69"/>
      <c r="F7" s="69"/>
      <c r="G7" s="69"/>
    </row>
    <row r="8" s="23" customFormat="1" ht="30" customHeight="1" spans="1:7">
      <c r="A8" s="65" t="s">
        <v>3153</v>
      </c>
      <c r="B8" s="69"/>
      <c r="C8" s="69"/>
      <c r="D8" s="69"/>
      <c r="E8" s="69">
        <f>F8+G8</f>
        <v>114.6</v>
      </c>
      <c r="F8" s="69">
        <v>16.15</v>
      </c>
      <c r="G8" s="69">
        <v>98.45</v>
      </c>
    </row>
    <row r="9" s="23" customFormat="1" ht="44" customHeight="1" spans="1:7">
      <c r="A9" s="70"/>
      <c r="B9" s="69"/>
      <c r="C9" s="69"/>
      <c r="D9" s="69"/>
      <c r="E9" s="69"/>
      <c r="F9" s="69"/>
      <c r="G9" s="69"/>
    </row>
    <row r="10" s="23" customFormat="1" ht="30" customHeight="1" spans="1:7">
      <c r="A10" s="70"/>
      <c r="B10" s="69"/>
      <c r="C10" s="69"/>
      <c r="D10" s="69"/>
      <c r="E10" s="69"/>
      <c r="F10" s="69"/>
      <c r="G10" s="69"/>
    </row>
    <row r="11" s="23" customFormat="1" ht="30" customHeight="1" spans="1:7">
      <c r="A11" s="70"/>
      <c r="B11" s="69"/>
      <c r="C11" s="69"/>
      <c r="D11" s="69"/>
      <c r="E11" s="69"/>
      <c r="F11" s="69"/>
      <c r="G11" s="69"/>
    </row>
    <row r="12" s="23" customFormat="1" ht="30" customHeight="1" spans="1:7">
      <c r="A12" s="70"/>
      <c r="B12" s="69"/>
      <c r="C12" s="69"/>
      <c r="D12" s="69"/>
      <c r="E12" s="69"/>
      <c r="F12" s="69"/>
      <c r="G12" s="69"/>
    </row>
    <row r="13" s="25" customFormat="1" ht="25" customHeight="1" spans="1:7">
      <c r="A13" s="52" t="s">
        <v>3154</v>
      </c>
      <c r="B13" s="52"/>
      <c r="C13" s="52"/>
      <c r="D13" s="52"/>
      <c r="E13" s="52"/>
      <c r="F13" s="52"/>
      <c r="G13" s="52"/>
    </row>
    <row r="14" s="25" customFormat="1" ht="25" customHeight="1" spans="1:7">
      <c r="A14" s="52" t="s">
        <v>3155</v>
      </c>
      <c r="B14" s="52"/>
      <c r="C14" s="52"/>
      <c r="D14" s="52"/>
      <c r="E14" s="52"/>
      <c r="F14" s="52"/>
      <c r="G14" s="52"/>
    </row>
    <row r="15" s="23" customFormat="1" ht="36" customHeight="1" spans="1:7">
      <c r="A15" s="71" t="s">
        <v>3156</v>
      </c>
      <c r="B15" s="71"/>
      <c r="C15" s="71"/>
      <c r="D15" s="71"/>
      <c r="E15" s="71"/>
      <c r="F15" s="71"/>
      <c r="G15" s="71"/>
    </row>
    <row r="16" s="23" customFormat="1" ht="18" customHeight="1" spans="1:7">
      <c r="A16" s="53"/>
      <c r="B16" s="53"/>
      <c r="C16" s="53"/>
      <c r="D16" s="53"/>
      <c r="E16" s="53"/>
      <c r="F16" s="53"/>
      <c r="G16" s="53"/>
    </row>
    <row r="17" s="23" customFormat="1" ht="18" customHeight="1" spans="1:7">
      <c r="A17" s="53"/>
      <c r="B17" s="53"/>
      <c r="C17" s="53"/>
      <c r="D17" s="53"/>
      <c r="E17" s="53"/>
      <c r="F17" s="53"/>
      <c r="G17" s="53"/>
    </row>
    <row r="18" s="23" customFormat="1" ht="18" customHeight="1" spans="1:7">
      <c r="A18" s="53"/>
      <c r="B18" s="53"/>
      <c r="C18" s="53"/>
      <c r="D18" s="53"/>
      <c r="E18" s="53"/>
      <c r="F18" s="53"/>
      <c r="G18" s="53"/>
    </row>
    <row r="19" s="23" customFormat="1" ht="14" customHeight="1" spans="1:7">
      <c r="A19" s="53"/>
      <c r="B19" s="53"/>
      <c r="C19" s="53"/>
      <c r="D19" s="53"/>
      <c r="E19" s="53"/>
      <c r="F19" s="53"/>
      <c r="G19" s="53"/>
    </row>
    <row r="20" s="23" customFormat="1" ht="33" customHeight="1" spans="1:7">
      <c r="A20" s="58"/>
      <c r="B20" s="58"/>
      <c r="C20" s="58"/>
      <c r="D20" s="58"/>
      <c r="E20" s="58"/>
      <c r="F20" s="58"/>
      <c r="G20" s="58"/>
    </row>
    <row r="21" s="23" customFormat="1" ht="28.6" hidden="1" customHeight="1" spans="1:7">
      <c r="A21" s="68" t="s">
        <v>3157</v>
      </c>
      <c r="B21" s="68"/>
      <c r="C21" s="68"/>
      <c r="D21" s="68"/>
      <c r="E21" s="68"/>
      <c r="F21" s="68"/>
      <c r="G21" s="68"/>
    </row>
    <row r="22" s="23" customFormat="1" ht="16" hidden="1" customHeight="1" spans="1:7">
      <c r="A22" s="72" t="s">
        <v>3158</v>
      </c>
      <c r="B22" s="72"/>
      <c r="C22" s="72"/>
      <c r="D22" s="72"/>
      <c r="E22" s="72"/>
      <c r="F22" s="72"/>
      <c r="G22" s="72"/>
    </row>
    <row r="23" s="23" customFormat="1" ht="21" hidden="1" customHeight="1" spans="1:7">
      <c r="A23" s="58"/>
      <c r="B23" s="58"/>
      <c r="F23" s="59" t="s">
        <v>3139</v>
      </c>
      <c r="G23" s="59"/>
    </row>
    <row r="24" s="23" customFormat="1" ht="30" hidden="1" customHeight="1" spans="1:7">
      <c r="A24" s="62" t="s">
        <v>3140</v>
      </c>
      <c r="B24" s="62" t="s">
        <v>3141</v>
      </c>
      <c r="C24" s="62"/>
      <c r="D24" s="62"/>
      <c r="E24" s="62" t="s">
        <v>3142</v>
      </c>
      <c r="F24" s="62"/>
      <c r="G24" s="62"/>
    </row>
    <row r="25" s="23" customFormat="1" ht="30" hidden="1" customHeight="1" spans="1:7">
      <c r="A25" s="62"/>
      <c r="B25" s="69"/>
      <c r="C25" s="62" t="s">
        <v>3143</v>
      </c>
      <c r="D25" s="62" t="s">
        <v>3144</v>
      </c>
      <c r="E25" s="69"/>
      <c r="F25" s="62" t="s">
        <v>3143</v>
      </c>
      <c r="G25" s="62" t="s">
        <v>3144</v>
      </c>
    </row>
    <row r="26" s="23" customFormat="1" ht="30" hidden="1" customHeight="1" spans="1:7">
      <c r="A26" s="62" t="s">
        <v>3145</v>
      </c>
      <c r="B26" s="62" t="s">
        <v>3146</v>
      </c>
      <c r="C26" s="62" t="s">
        <v>3147</v>
      </c>
      <c r="D26" s="62" t="s">
        <v>3148</v>
      </c>
      <c r="E26" s="62" t="s">
        <v>3149</v>
      </c>
      <c r="F26" s="62" t="s">
        <v>3150</v>
      </c>
      <c r="G26" s="62" t="s">
        <v>3151</v>
      </c>
    </row>
    <row r="27" s="23" customFormat="1" ht="30" hidden="1" customHeight="1" spans="1:7">
      <c r="A27" s="63" t="s">
        <v>3159</v>
      </c>
      <c r="B27" s="73"/>
      <c r="C27" s="73"/>
      <c r="D27" s="73"/>
      <c r="E27" s="73"/>
      <c r="F27" s="73"/>
      <c r="G27" s="73"/>
    </row>
    <row r="28" s="23" customFormat="1" ht="30" hidden="1" customHeight="1" spans="1:7">
      <c r="A28" s="63" t="s">
        <v>3153</v>
      </c>
      <c r="B28" s="73"/>
      <c r="C28" s="73"/>
      <c r="D28" s="73"/>
      <c r="E28" s="69">
        <f>F28+G28</f>
        <v>114.6</v>
      </c>
      <c r="F28" s="69">
        <v>16.15</v>
      </c>
      <c r="G28" s="69">
        <v>98.45</v>
      </c>
    </row>
    <row r="29" s="23" customFormat="1" ht="30" hidden="1" customHeight="1" spans="1:7">
      <c r="A29" s="63"/>
      <c r="B29" s="73"/>
      <c r="C29" s="73"/>
      <c r="D29" s="73"/>
      <c r="E29" s="73"/>
      <c r="F29" s="73"/>
      <c r="G29" s="73"/>
    </row>
    <row r="30" s="23" customFormat="1" ht="30" hidden="1" customHeight="1" spans="1:7">
      <c r="A30" s="63"/>
      <c r="B30" s="73"/>
      <c r="C30" s="73"/>
      <c r="D30" s="73"/>
      <c r="E30" s="73"/>
      <c r="F30" s="73"/>
      <c r="G30" s="73"/>
    </row>
    <row r="31" s="23" customFormat="1" ht="30" hidden="1" customHeight="1" spans="1:7">
      <c r="A31" s="70" t="s">
        <v>2435</v>
      </c>
      <c r="B31" s="73"/>
      <c r="C31" s="73"/>
      <c r="D31" s="73"/>
      <c r="E31" s="73"/>
      <c r="F31" s="73"/>
      <c r="G31" s="73"/>
    </row>
    <row r="32" s="25" customFormat="1" ht="25" hidden="1" customHeight="1" spans="1:7">
      <c r="A32" s="67" t="s">
        <v>3154</v>
      </c>
      <c r="B32" s="67"/>
      <c r="C32" s="67"/>
      <c r="D32" s="67"/>
      <c r="E32" s="67"/>
      <c r="F32" s="67"/>
      <c r="G32" s="67"/>
    </row>
    <row r="33" s="25" customFormat="1" ht="25" hidden="1" customHeight="1" spans="1:7">
      <c r="A33" s="67" t="s">
        <v>3155</v>
      </c>
      <c r="B33" s="67"/>
      <c r="C33" s="67"/>
      <c r="D33" s="67"/>
      <c r="E33" s="67"/>
      <c r="F33" s="67"/>
      <c r="G33" s="67"/>
    </row>
    <row r="34" ht="31" hidden="1" customHeight="1" spans="1:7">
      <c r="A34" s="71" t="s">
        <v>3156</v>
      </c>
      <c r="B34" s="71"/>
      <c r="C34" s="71"/>
      <c r="D34" s="71"/>
      <c r="E34" s="71"/>
      <c r="F34" s="71"/>
      <c r="G34" s="71"/>
    </row>
  </sheetData>
  <mergeCells count="17">
    <mergeCell ref="A2:G2"/>
    <mergeCell ref="F3:G3"/>
    <mergeCell ref="B4:D4"/>
    <mergeCell ref="E4:G4"/>
    <mergeCell ref="A13:G13"/>
    <mergeCell ref="A14:G14"/>
    <mergeCell ref="A15:G15"/>
    <mergeCell ref="A21:G21"/>
    <mergeCell ref="A22:G22"/>
    <mergeCell ref="F23:G23"/>
    <mergeCell ref="B24:D24"/>
    <mergeCell ref="E24:G24"/>
    <mergeCell ref="A32:G32"/>
    <mergeCell ref="A33:G33"/>
    <mergeCell ref="A34:G34"/>
    <mergeCell ref="A4:A5"/>
    <mergeCell ref="A24:A25"/>
  </mergeCells>
  <printOptions horizontalCentered="1"/>
  <pageMargins left="0.708333333333333" right="0.708333333333333" top="0.629861111111111" bottom="0.751388888888889" header="0.306944444444444" footer="0.306944444444444"/>
  <pageSetup paperSize="9" fitToHeight="200" orientation="landscape" horizontalDpi="600" verticalDpi="600"/>
  <headerFooter>
    <oddFooter>&amp;C&amp;16- &amp;P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G16"/>
  <sheetViews>
    <sheetView workbookViewId="0">
      <selection activeCell="C23" sqref="C23"/>
    </sheetView>
  </sheetViews>
  <sheetFormatPr defaultColWidth="10" defaultRowHeight="13.5" outlineLevelCol="6"/>
  <cols>
    <col min="1" max="1" width="62.25" style="23" customWidth="1"/>
    <col min="2" max="3" width="28.6333333333333" style="23" customWidth="1"/>
    <col min="4" max="4" width="9.76666666666667" style="23" customWidth="1"/>
    <col min="5" max="16384" width="10" style="23"/>
  </cols>
  <sheetData>
    <row r="1" s="23" customFormat="1" ht="23" customHeight="1"/>
    <row r="2" s="23" customFormat="1" ht="14.3" customHeight="1" spans="1:1">
      <c r="A2" s="53"/>
    </row>
    <row r="3" s="23" customFormat="1" ht="28.6" customHeight="1" spans="1:3">
      <c r="A3" s="48" t="s">
        <v>3160</v>
      </c>
      <c r="B3" s="48"/>
      <c r="C3" s="48"/>
    </row>
    <row r="4" s="23" customFormat="1" ht="27" customHeight="1" spans="1:3">
      <c r="A4" s="58"/>
      <c r="B4" s="58"/>
      <c r="C4" s="59" t="s">
        <v>3139</v>
      </c>
    </row>
    <row r="5" s="60" customFormat="1" ht="24" customHeight="1" spans="1:3">
      <c r="A5" s="62" t="s">
        <v>3161</v>
      </c>
      <c r="B5" s="62" t="s">
        <v>3096</v>
      </c>
      <c r="C5" s="62" t="s">
        <v>3162</v>
      </c>
    </row>
    <row r="6" s="60" customFormat="1" ht="32" customHeight="1" spans="1:3">
      <c r="A6" s="63" t="s">
        <v>3163</v>
      </c>
      <c r="B6" s="64">
        <v>16.18</v>
      </c>
      <c r="C6" s="64">
        <v>16.18</v>
      </c>
    </row>
    <row r="7" s="60" customFormat="1" ht="32" customHeight="1" spans="1:3">
      <c r="A7" s="63" t="s">
        <v>3164</v>
      </c>
      <c r="B7" s="64"/>
      <c r="C7" s="64"/>
    </row>
    <row r="8" s="60" customFormat="1" ht="32" customHeight="1" spans="1:3">
      <c r="A8" s="63" t="s">
        <v>3165</v>
      </c>
      <c r="B8" s="64">
        <v>0</v>
      </c>
      <c r="C8" s="64">
        <v>0</v>
      </c>
    </row>
    <row r="9" s="60" customFormat="1" ht="30" customHeight="1" spans="1:3">
      <c r="A9" s="65" t="s">
        <v>3166</v>
      </c>
      <c r="B9" s="64"/>
      <c r="C9" s="64"/>
    </row>
    <row r="10" s="60" customFormat="1" ht="32" customHeight="1" spans="1:3">
      <c r="A10" s="65" t="s">
        <v>3167</v>
      </c>
      <c r="B10" s="64">
        <v>0</v>
      </c>
      <c r="C10" s="64">
        <v>0</v>
      </c>
    </row>
    <row r="11" s="60" customFormat="1" ht="32" customHeight="1" spans="1:3">
      <c r="A11" s="63" t="s">
        <v>3168</v>
      </c>
      <c r="B11" s="64">
        <v>0.03</v>
      </c>
      <c r="C11" s="64">
        <v>0.03</v>
      </c>
    </row>
    <row r="12" s="60" customFormat="1" ht="32" customHeight="1" spans="1:3">
      <c r="A12" s="63" t="s">
        <v>3169</v>
      </c>
      <c r="B12" s="64">
        <v>16.15</v>
      </c>
      <c r="C12" s="64">
        <v>16.15</v>
      </c>
    </row>
    <row r="13" s="60" customFormat="1" ht="32" customHeight="1" spans="1:3">
      <c r="A13" s="63" t="s">
        <v>3170</v>
      </c>
      <c r="B13" s="64"/>
      <c r="C13" s="64"/>
    </row>
    <row r="14" s="60" customFormat="1" ht="32" customHeight="1" spans="1:3">
      <c r="A14" s="63" t="s">
        <v>3171</v>
      </c>
      <c r="B14" s="64"/>
      <c r="C14" s="64"/>
    </row>
    <row r="15" s="61" customFormat="1" ht="96" customHeight="1" spans="1:7">
      <c r="A15" s="66" t="s">
        <v>3172</v>
      </c>
      <c r="B15" s="66"/>
      <c r="C15" s="66"/>
      <c r="D15" s="67"/>
      <c r="E15" s="67"/>
      <c r="F15" s="67"/>
      <c r="G15" s="67"/>
    </row>
    <row r="16" s="23" customFormat="1" spans="1:3">
      <c r="A16" s="58"/>
      <c r="B16" s="58"/>
      <c r="C16" s="58"/>
    </row>
  </sheetData>
  <mergeCells count="2">
    <mergeCell ref="A3:C3"/>
    <mergeCell ref="A15:C15"/>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G16"/>
  <sheetViews>
    <sheetView workbookViewId="0">
      <selection activeCell="E15" sqref="E15"/>
    </sheetView>
  </sheetViews>
  <sheetFormatPr defaultColWidth="10" defaultRowHeight="13.5" outlineLevelCol="6"/>
  <cols>
    <col min="1" max="1" width="60" style="23" customWidth="1"/>
    <col min="2" max="3" width="25.6333333333333" style="23" customWidth="1"/>
    <col min="4" max="4" width="9.76666666666667" style="23" customWidth="1"/>
    <col min="5" max="16384" width="10" style="23"/>
  </cols>
  <sheetData>
    <row r="1" s="23" customFormat="1" ht="23" customHeight="1"/>
    <row r="2" s="23" customFormat="1" ht="14.3" customHeight="1" spans="1:1">
      <c r="A2" s="53"/>
    </row>
    <row r="3" s="23" customFormat="1" ht="28.6" customHeight="1" spans="1:3">
      <c r="A3" s="48" t="s">
        <v>3173</v>
      </c>
      <c r="B3" s="48"/>
      <c r="C3" s="48"/>
    </row>
    <row r="4" s="23" customFormat="1" ht="27" customHeight="1" spans="1:3">
      <c r="A4" s="58"/>
      <c r="B4" s="58"/>
      <c r="C4" s="59" t="s">
        <v>3139</v>
      </c>
    </row>
    <row r="5" s="23" customFormat="1" ht="24" customHeight="1" spans="1:3">
      <c r="A5" s="30" t="s">
        <v>3161</v>
      </c>
      <c r="B5" s="30" t="s">
        <v>3096</v>
      </c>
      <c r="C5" s="30" t="s">
        <v>3162</v>
      </c>
    </row>
    <row r="6" s="23" customFormat="1" ht="32" customHeight="1" spans="1:3">
      <c r="A6" s="55" t="s">
        <v>3163</v>
      </c>
      <c r="B6" s="56">
        <v>16.18</v>
      </c>
      <c r="C6" s="56">
        <v>16.18</v>
      </c>
    </row>
    <row r="7" s="23" customFormat="1" ht="32" customHeight="1" spans="1:3">
      <c r="A7" s="55" t="s">
        <v>3164</v>
      </c>
      <c r="B7" s="56"/>
      <c r="C7" s="56"/>
    </row>
    <row r="8" s="23" customFormat="1" ht="32" customHeight="1" spans="1:3">
      <c r="A8" s="55" t="s">
        <v>3165</v>
      </c>
      <c r="B8" s="56">
        <v>0</v>
      </c>
      <c r="C8" s="56">
        <v>0</v>
      </c>
    </row>
    <row r="9" s="23" customFormat="1" ht="32" customHeight="1" spans="1:3">
      <c r="A9" s="55" t="s">
        <v>3174</v>
      </c>
      <c r="B9" s="56"/>
      <c r="C9" s="56"/>
    </row>
    <row r="10" s="23" customFormat="1" ht="32" customHeight="1" spans="1:3">
      <c r="A10" s="55" t="s">
        <v>3175</v>
      </c>
      <c r="B10" s="56">
        <v>0</v>
      </c>
      <c r="C10" s="56">
        <v>0</v>
      </c>
    </row>
    <row r="11" s="23" customFormat="1" ht="32" customHeight="1" spans="1:3">
      <c r="A11" s="55" t="s">
        <v>3168</v>
      </c>
      <c r="B11" s="56">
        <v>0.03</v>
      </c>
      <c r="C11" s="56">
        <v>0.03</v>
      </c>
    </row>
    <row r="12" s="23" customFormat="1" ht="32" customHeight="1" spans="1:3">
      <c r="A12" s="55" t="s">
        <v>3169</v>
      </c>
      <c r="B12" s="56">
        <v>16.15</v>
      </c>
      <c r="C12" s="56">
        <v>16.15</v>
      </c>
    </row>
    <row r="13" s="23" customFormat="1" ht="32" customHeight="1" spans="1:3">
      <c r="A13" s="55" t="s">
        <v>3170</v>
      </c>
      <c r="B13" s="56"/>
      <c r="C13" s="56"/>
    </row>
    <row r="14" s="23" customFormat="1" ht="32" customHeight="1" spans="1:3">
      <c r="A14" s="55" t="s">
        <v>3171</v>
      </c>
      <c r="B14" s="56"/>
      <c r="C14" s="56"/>
    </row>
    <row r="15" s="25" customFormat="1" ht="91" customHeight="1" spans="1:7">
      <c r="A15" s="35" t="s">
        <v>3176</v>
      </c>
      <c r="B15" s="35"/>
      <c r="C15" s="35"/>
      <c r="D15" s="52"/>
      <c r="E15" s="52"/>
      <c r="F15" s="52"/>
      <c r="G15" s="52"/>
    </row>
    <row r="16" s="23" customFormat="1" spans="1:3">
      <c r="A16" s="58"/>
      <c r="B16" s="58"/>
      <c r="C16" s="58"/>
    </row>
  </sheetData>
  <mergeCells count="2">
    <mergeCell ref="A3:C3"/>
    <mergeCell ref="A15:C15"/>
  </mergeCells>
  <printOptions horizontalCentered="1"/>
  <pageMargins left="0.708333333333333" right="0.708333333333333" top="0.354166666666667" bottom="0.472222222222222" header="0.306944444444444" footer="0.306944444444444"/>
  <pageSetup paperSize="9" fitToHeight="200" orientation="landscape" horizontalDpi="600" verticalDpi="600"/>
  <headerFooter>
    <oddFooter>&amp;C&amp;16- &amp;P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C14"/>
  <sheetViews>
    <sheetView workbookViewId="0">
      <selection activeCell="H20" sqref="H20"/>
    </sheetView>
  </sheetViews>
  <sheetFormatPr defaultColWidth="10" defaultRowHeight="13.5" outlineLevelCol="2"/>
  <cols>
    <col min="1" max="1" width="60.5" style="23" customWidth="1"/>
    <col min="2" max="3" width="25.6333333333333" style="23" customWidth="1"/>
    <col min="4" max="4" width="9.76666666666667" style="23" customWidth="1"/>
    <col min="5" max="16384" width="10" style="23"/>
  </cols>
  <sheetData>
    <row r="1" s="23" customFormat="1" ht="24" customHeight="1"/>
    <row r="2" s="23" customFormat="1" ht="14.3" customHeight="1" spans="1:1">
      <c r="A2" s="53"/>
    </row>
    <row r="3" s="23" customFormat="1" ht="28.6" customHeight="1" spans="1:3">
      <c r="A3" s="48" t="s">
        <v>3177</v>
      </c>
      <c r="B3" s="48"/>
      <c r="C3" s="48"/>
    </row>
    <row r="4" s="23" customFormat="1" ht="25" customHeight="1" spans="1:3">
      <c r="A4" s="58"/>
      <c r="B4" s="58"/>
      <c r="C4" s="59" t="s">
        <v>3139</v>
      </c>
    </row>
    <row r="5" s="23" customFormat="1" ht="32" customHeight="1" spans="1:3">
      <c r="A5" s="30" t="s">
        <v>3161</v>
      </c>
      <c r="B5" s="30" t="s">
        <v>3096</v>
      </c>
      <c r="C5" s="30" t="s">
        <v>3162</v>
      </c>
    </row>
    <row r="6" s="23" customFormat="1" ht="32" customHeight="1" spans="1:3">
      <c r="A6" s="55" t="s">
        <v>3178</v>
      </c>
      <c r="B6" s="56">
        <v>97.24</v>
      </c>
      <c r="C6" s="56">
        <v>97.24</v>
      </c>
    </row>
    <row r="7" s="23" customFormat="1" ht="32" customHeight="1" spans="1:3">
      <c r="A7" s="55" t="s">
        <v>3179</v>
      </c>
      <c r="B7" s="56"/>
      <c r="C7" s="56"/>
    </row>
    <row r="8" s="23" customFormat="1" ht="32" customHeight="1" spans="1:3">
      <c r="A8" s="55" t="s">
        <v>3180</v>
      </c>
      <c r="B8" s="56">
        <v>10.8</v>
      </c>
      <c r="C8" s="56">
        <v>13.21</v>
      </c>
    </row>
    <row r="9" s="23" customFormat="1" ht="32" customHeight="1" spans="1:3">
      <c r="A9" s="55" t="s">
        <v>3181</v>
      </c>
      <c r="B9" s="56">
        <v>12</v>
      </c>
      <c r="C9" s="56">
        <v>12</v>
      </c>
    </row>
    <row r="10" s="23" customFormat="1" ht="32" customHeight="1" spans="1:3">
      <c r="A10" s="55" t="s">
        <v>3182</v>
      </c>
      <c r="B10" s="56">
        <v>96.04</v>
      </c>
      <c r="C10" s="56">
        <v>98.45</v>
      </c>
    </row>
    <row r="11" s="23" customFormat="1" ht="32" customHeight="1" spans="1:3">
      <c r="A11" s="55" t="s">
        <v>3183</v>
      </c>
      <c r="B11" s="56"/>
      <c r="C11" s="56"/>
    </row>
    <row r="12" s="23" customFormat="1" ht="32" customHeight="1" spans="1:3">
      <c r="A12" s="55" t="s">
        <v>3184</v>
      </c>
      <c r="B12" s="56"/>
      <c r="C12" s="56"/>
    </row>
    <row r="13" s="25" customFormat="1" ht="85" customHeight="1" spans="1:3">
      <c r="A13" s="35" t="s">
        <v>3185</v>
      </c>
      <c r="B13" s="35"/>
      <c r="C13" s="35"/>
    </row>
    <row r="14" s="23" customFormat="1" ht="31" customHeight="1" spans="1:3">
      <c r="A14" s="57"/>
      <c r="B14" s="57"/>
      <c r="C14" s="57"/>
    </row>
  </sheetData>
  <mergeCells count="3">
    <mergeCell ref="A3:C3"/>
    <mergeCell ref="A13:C13"/>
    <mergeCell ref="A14:C1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C14"/>
  <sheetViews>
    <sheetView workbookViewId="0">
      <selection activeCell="F13" sqref="F13"/>
    </sheetView>
  </sheetViews>
  <sheetFormatPr defaultColWidth="10" defaultRowHeight="13.5" outlineLevelCol="2"/>
  <cols>
    <col min="1" max="1" width="59.3833333333333" style="23" customWidth="1"/>
    <col min="2" max="3" width="25.6333333333333" style="23" customWidth="1"/>
    <col min="4" max="4" width="9.76666666666667" style="23" customWidth="1"/>
    <col min="5" max="16384" width="10" style="23"/>
  </cols>
  <sheetData>
    <row r="1" s="23" customFormat="1" ht="24" customHeight="1"/>
    <row r="2" s="23" customFormat="1" ht="14.3" customHeight="1" spans="1:1">
      <c r="A2" s="53"/>
    </row>
    <row r="3" s="23" customFormat="1" ht="28.6" customHeight="1" spans="1:3">
      <c r="A3" s="48" t="s">
        <v>3186</v>
      </c>
      <c r="B3" s="48"/>
      <c r="C3" s="48"/>
    </row>
    <row r="4" s="24" customFormat="1" ht="25" customHeight="1" spans="1:3">
      <c r="A4" s="54"/>
      <c r="B4" s="54"/>
      <c r="C4" s="39" t="s">
        <v>3139</v>
      </c>
    </row>
    <row r="5" s="24" customFormat="1" ht="32" customHeight="1" spans="1:3">
      <c r="A5" s="30" t="s">
        <v>3161</v>
      </c>
      <c r="B5" s="30" t="s">
        <v>3096</v>
      </c>
      <c r="C5" s="30" t="s">
        <v>3162</v>
      </c>
    </row>
    <row r="6" s="24" customFormat="1" ht="32" customHeight="1" spans="1:3">
      <c r="A6" s="55" t="s">
        <v>3178</v>
      </c>
      <c r="B6" s="56">
        <v>97.24</v>
      </c>
      <c r="C6" s="56">
        <v>97.24</v>
      </c>
    </row>
    <row r="7" s="24" customFormat="1" ht="32" customHeight="1" spans="1:3">
      <c r="A7" s="55" t="s">
        <v>3179</v>
      </c>
      <c r="B7" s="56"/>
      <c r="C7" s="56"/>
    </row>
    <row r="8" s="24" customFormat="1" ht="32" customHeight="1" spans="1:3">
      <c r="A8" s="55" t="s">
        <v>3180</v>
      </c>
      <c r="B8" s="56">
        <v>10.8</v>
      </c>
      <c r="C8" s="56">
        <v>13.21</v>
      </c>
    </row>
    <row r="9" s="24" customFormat="1" ht="32" customHeight="1" spans="1:3">
      <c r="A9" s="55" t="s">
        <v>3181</v>
      </c>
      <c r="B9" s="56">
        <v>12</v>
      </c>
      <c r="C9" s="56">
        <v>12</v>
      </c>
    </row>
    <row r="10" s="24" customFormat="1" ht="32" customHeight="1" spans="1:3">
      <c r="A10" s="55" t="s">
        <v>3182</v>
      </c>
      <c r="B10" s="56">
        <v>96.04</v>
      </c>
      <c r="C10" s="56">
        <v>98.45</v>
      </c>
    </row>
    <row r="11" s="24" customFormat="1" ht="32" customHeight="1" spans="1:3">
      <c r="A11" s="55" t="s">
        <v>3187</v>
      </c>
      <c r="B11" s="56"/>
      <c r="C11" s="56"/>
    </row>
    <row r="12" s="24" customFormat="1" ht="32" customHeight="1" spans="1:3">
      <c r="A12" s="55" t="s">
        <v>3188</v>
      </c>
      <c r="B12" s="56"/>
      <c r="C12" s="56"/>
    </row>
    <row r="13" s="25" customFormat="1" ht="90" customHeight="1" spans="1:3">
      <c r="A13" s="35" t="s">
        <v>3189</v>
      </c>
      <c r="B13" s="35"/>
      <c r="C13" s="35"/>
    </row>
    <row r="14" s="23" customFormat="1" ht="31" customHeight="1" spans="1:3">
      <c r="A14" s="57"/>
      <c r="B14" s="57"/>
      <c r="C14" s="57"/>
    </row>
  </sheetData>
  <mergeCells count="3">
    <mergeCell ref="A3:C3"/>
    <mergeCell ref="A13:C13"/>
    <mergeCell ref="A14:C1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D28"/>
  <sheetViews>
    <sheetView workbookViewId="0">
      <selection activeCell="A3" sqref="A3:D3"/>
    </sheetView>
  </sheetViews>
  <sheetFormatPr defaultColWidth="10" defaultRowHeight="13.5" outlineLevelCol="3"/>
  <cols>
    <col min="1" max="1" width="36" style="23" customWidth="1"/>
    <col min="2" max="4" width="15.6333333333333" style="23" customWidth="1"/>
    <col min="5" max="5" width="9.76666666666667" style="23" customWidth="1"/>
    <col min="6" max="16384" width="10" style="23"/>
  </cols>
  <sheetData>
    <row r="1" s="23" customFormat="1" ht="22" customHeight="1"/>
    <row r="2" s="23" customFormat="1" ht="14.3" customHeight="1" spans="1:1">
      <c r="A2" s="47"/>
    </row>
    <row r="3" s="23" customFormat="1" ht="63" customHeight="1" spans="1:4">
      <c r="A3" s="48" t="s">
        <v>3190</v>
      </c>
      <c r="B3" s="48"/>
      <c r="C3" s="48"/>
      <c r="D3" s="48"/>
    </row>
    <row r="4" s="24" customFormat="1" ht="30" customHeight="1" spans="4:4">
      <c r="D4" s="39" t="s">
        <v>3139</v>
      </c>
    </row>
    <row r="5" s="24" customFormat="1" ht="25" customHeight="1" spans="1:4">
      <c r="A5" s="30" t="s">
        <v>3161</v>
      </c>
      <c r="B5" s="30" t="s">
        <v>3191</v>
      </c>
      <c r="C5" s="30" t="s">
        <v>3192</v>
      </c>
      <c r="D5" s="30" t="s">
        <v>3193</v>
      </c>
    </row>
    <row r="6" s="24" customFormat="1" ht="25" customHeight="1" spans="1:4">
      <c r="A6" s="49" t="s">
        <v>3194</v>
      </c>
      <c r="B6" s="32" t="s">
        <v>3195</v>
      </c>
      <c r="C6" s="50">
        <f>C7+C9</f>
        <v>13.21</v>
      </c>
      <c r="D6" s="50">
        <f>D7+D9</f>
        <v>13.21</v>
      </c>
    </row>
    <row r="7" s="24" customFormat="1" ht="25" customHeight="1" spans="1:4">
      <c r="A7" s="51" t="s">
        <v>3196</v>
      </c>
      <c r="B7" s="32" t="s">
        <v>3147</v>
      </c>
      <c r="C7" s="50">
        <v>0</v>
      </c>
      <c r="D7" s="50">
        <v>0</v>
      </c>
    </row>
    <row r="8" s="24" customFormat="1" ht="25" customHeight="1" spans="1:4">
      <c r="A8" s="51" t="s">
        <v>3197</v>
      </c>
      <c r="B8" s="32" t="s">
        <v>3148</v>
      </c>
      <c r="C8" s="50">
        <v>0</v>
      </c>
      <c r="D8" s="50">
        <v>0</v>
      </c>
    </row>
    <row r="9" s="24" customFormat="1" ht="25" customHeight="1" spans="1:4">
      <c r="A9" s="51" t="s">
        <v>3198</v>
      </c>
      <c r="B9" s="32" t="s">
        <v>3199</v>
      </c>
      <c r="C9" s="50">
        <v>13.21</v>
      </c>
      <c r="D9" s="50">
        <v>13.21</v>
      </c>
    </row>
    <row r="10" s="24" customFormat="1" ht="25" customHeight="1" spans="1:4">
      <c r="A10" s="51" t="s">
        <v>3197</v>
      </c>
      <c r="B10" s="32" t="s">
        <v>3150</v>
      </c>
      <c r="C10" s="50">
        <v>10.8</v>
      </c>
      <c r="D10" s="50">
        <v>10.8</v>
      </c>
    </row>
    <row r="11" s="24" customFormat="1" ht="25" customHeight="1" spans="1:4">
      <c r="A11" s="49" t="s">
        <v>3200</v>
      </c>
      <c r="B11" s="32" t="s">
        <v>3201</v>
      </c>
      <c r="C11" s="50">
        <f>C12+C13</f>
        <v>12.03</v>
      </c>
      <c r="D11" s="50">
        <f>D12+D13</f>
        <v>12.03</v>
      </c>
    </row>
    <row r="12" s="24" customFormat="1" ht="25" customHeight="1" spans="1:4">
      <c r="A12" s="51" t="s">
        <v>3196</v>
      </c>
      <c r="B12" s="32" t="s">
        <v>3202</v>
      </c>
      <c r="C12" s="50">
        <v>0.03</v>
      </c>
      <c r="D12" s="50">
        <v>0.03</v>
      </c>
    </row>
    <row r="13" s="24" customFormat="1" ht="25" customHeight="1" spans="1:4">
      <c r="A13" s="51" t="s">
        <v>3198</v>
      </c>
      <c r="B13" s="32" t="s">
        <v>3203</v>
      </c>
      <c r="C13" s="50">
        <v>12</v>
      </c>
      <c r="D13" s="50">
        <v>12</v>
      </c>
    </row>
    <row r="14" s="24" customFormat="1" ht="25" customHeight="1" spans="1:4">
      <c r="A14" s="49" t="s">
        <v>3204</v>
      </c>
      <c r="B14" s="32" t="s">
        <v>3205</v>
      </c>
      <c r="C14" s="50">
        <f>C15+C16</f>
        <v>3.48</v>
      </c>
      <c r="D14" s="50">
        <f>D15+D16</f>
        <v>3.48</v>
      </c>
    </row>
    <row r="15" s="24" customFormat="1" ht="25" customHeight="1" spans="1:4">
      <c r="A15" s="51" t="s">
        <v>3196</v>
      </c>
      <c r="B15" s="32" t="s">
        <v>3206</v>
      </c>
      <c r="C15" s="50">
        <v>0.47</v>
      </c>
      <c r="D15" s="50">
        <v>0.47</v>
      </c>
    </row>
    <row r="16" s="24" customFormat="1" ht="25" customHeight="1" spans="1:4">
      <c r="A16" s="51" t="s">
        <v>3198</v>
      </c>
      <c r="B16" s="32" t="s">
        <v>3207</v>
      </c>
      <c r="C16" s="50">
        <v>3.01</v>
      </c>
      <c r="D16" s="50">
        <v>3.01</v>
      </c>
    </row>
    <row r="17" s="24" customFormat="1" ht="25" customHeight="1" spans="1:4">
      <c r="A17" s="49" t="s">
        <v>3208</v>
      </c>
      <c r="B17" s="32" t="s">
        <v>3209</v>
      </c>
      <c r="C17" s="50">
        <f>C18+C21</f>
        <v>4.01</v>
      </c>
      <c r="D17" s="50">
        <f>D18+D21</f>
        <v>4.01</v>
      </c>
    </row>
    <row r="18" s="24" customFormat="1" ht="25" customHeight="1" spans="1:4">
      <c r="A18" s="51" t="s">
        <v>3196</v>
      </c>
      <c r="B18" s="32" t="s">
        <v>3210</v>
      </c>
      <c r="C18" s="50">
        <v>0.51</v>
      </c>
      <c r="D18" s="50">
        <v>0.51</v>
      </c>
    </row>
    <row r="19" s="24" customFormat="1" ht="25" customHeight="1" spans="1:4">
      <c r="A19" s="51" t="s">
        <v>3211</v>
      </c>
      <c r="B19" s="32"/>
      <c r="C19" s="50">
        <v>0.45</v>
      </c>
      <c r="D19" s="50">
        <v>0.45</v>
      </c>
    </row>
    <row r="20" s="24" customFormat="1" ht="25" customHeight="1" spans="1:4">
      <c r="A20" s="51" t="s">
        <v>3212</v>
      </c>
      <c r="B20" s="32" t="s">
        <v>3213</v>
      </c>
      <c r="C20" s="50">
        <v>0.06</v>
      </c>
      <c r="D20" s="50">
        <v>0.06</v>
      </c>
    </row>
    <row r="21" s="24" customFormat="1" ht="25" customHeight="1" spans="1:4">
      <c r="A21" s="51" t="s">
        <v>3198</v>
      </c>
      <c r="B21" s="32" t="s">
        <v>3214</v>
      </c>
      <c r="C21" s="50">
        <v>3.5</v>
      </c>
      <c r="D21" s="50">
        <v>3.5</v>
      </c>
    </row>
    <row r="22" s="24" customFormat="1" ht="25" customHeight="1" spans="1:4">
      <c r="A22" s="51" t="s">
        <v>3211</v>
      </c>
      <c r="B22" s="32"/>
      <c r="C22" s="50">
        <v>3.15</v>
      </c>
      <c r="D22" s="50">
        <v>3.15</v>
      </c>
    </row>
    <row r="23" s="24" customFormat="1" ht="25" customHeight="1" spans="1:4">
      <c r="A23" s="51" t="s">
        <v>3215</v>
      </c>
      <c r="B23" s="32" t="s">
        <v>3216</v>
      </c>
      <c r="C23" s="50">
        <v>0.35</v>
      </c>
      <c r="D23" s="50">
        <v>0.35</v>
      </c>
    </row>
    <row r="24" s="24" customFormat="1" ht="25" customHeight="1" spans="1:4">
      <c r="A24" s="49" t="s">
        <v>3217</v>
      </c>
      <c r="B24" s="32" t="s">
        <v>3218</v>
      </c>
      <c r="C24" s="50">
        <f>C25+C26</f>
        <v>3.36</v>
      </c>
      <c r="D24" s="50">
        <f>D25+D26</f>
        <v>3.36</v>
      </c>
    </row>
    <row r="25" s="24" customFormat="1" ht="25" customHeight="1" spans="1:4">
      <c r="A25" s="51" t="s">
        <v>3196</v>
      </c>
      <c r="B25" s="32" t="s">
        <v>3219</v>
      </c>
      <c r="C25" s="50">
        <v>0.46</v>
      </c>
      <c r="D25" s="50">
        <v>0.46</v>
      </c>
    </row>
    <row r="26" s="24" customFormat="1" ht="25" customHeight="1" spans="1:4">
      <c r="A26" s="51" t="s">
        <v>3198</v>
      </c>
      <c r="B26" s="32" t="s">
        <v>3220</v>
      </c>
      <c r="C26" s="50">
        <v>2.9</v>
      </c>
      <c r="D26" s="50">
        <v>2.9</v>
      </c>
    </row>
    <row r="27" s="25" customFormat="1" ht="70" customHeight="1" spans="1:4">
      <c r="A27" s="52" t="s">
        <v>3221</v>
      </c>
      <c r="B27" s="52"/>
      <c r="C27" s="52"/>
      <c r="D27" s="52"/>
    </row>
    <row r="28" s="23" customFormat="1" ht="25" customHeight="1" spans="1:4">
      <c r="A28" s="53"/>
      <c r="B28" s="53"/>
      <c r="C28" s="53"/>
      <c r="D28" s="53"/>
    </row>
  </sheetData>
  <mergeCells count="3">
    <mergeCell ref="A3:D3"/>
    <mergeCell ref="A27:D27"/>
    <mergeCell ref="A28:D28"/>
  </mergeCells>
  <printOptions horizontalCentered="1"/>
  <pageMargins left="0.708333333333333" right="0.708333333333333" top="0.393055555555556" bottom="0.751388888888889" header="0.306944444444444" footer="0.306944444444444"/>
  <pageSetup paperSize="9" fitToHeight="200" orientation="portrait" horizontalDpi="600" verticalDpi="600"/>
  <headerFooter>
    <oddFooter>&amp;C&amp;16-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00B0F0"/>
  </sheetPr>
  <dimension ref="A1:E45"/>
  <sheetViews>
    <sheetView showGridLines="0" showZeros="0" view="pageBreakPreview" zoomScaleNormal="90" workbookViewId="0">
      <pane ySplit="3" topLeftCell="A4" activePane="bottomLeft" state="frozen"/>
      <selection/>
      <selection pane="bottomLeft" activeCell="E9" sqref="E9"/>
    </sheetView>
  </sheetViews>
  <sheetFormatPr defaultColWidth="9" defaultRowHeight="14.25" outlineLevelCol="4"/>
  <cols>
    <col min="1" max="1" width="14.5" style="165" customWidth="1"/>
    <col min="2" max="2" width="50.75" style="165" customWidth="1"/>
    <col min="3" max="5" width="20.6333333333333" style="165" customWidth="1"/>
    <col min="6" max="16384" width="9" style="272"/>
  </cols>
  <sheetData>
    <row r="1" s="433" customFormat="1" ht="45" customHeight="1" spans="1:5">
      <c r="A1" s="435"/>
      <c r="B1" s="435" t="s">
        <v>128</v>
      </c>
      <c r="C1" s="435"/>
      <c r="D1" s="435"/>
      <c r="E1" s="435"/>
    </row>
    <row r="2" ht="18.95" customHeight="1" spans="2:5">
      <c r="B2" s="467"/>
      <c r="C2" s="342"/>
      <c r="D2" s="342"/>
      <c r="E2" s="468" t="s">
        <v>2</v>
      </c>
    </row>
    <row r="3" s="464" customFormat="1" ht="45" customHeight="1" spans="1:5">
      <c r="A3" s="469" t="s">
        <v>3</v>
      </c>
      <c r="B3" s="345" t="s">
        <v>4</v>
      </c>
      <c r="C3" s="181" t="s">
        <v>129</v>
      </c>
      <c r="D3" s="181" t="s">
        <v>6</v>
      </c>
      <c r="E3" s="181" t="s">
        <v>130</v>
      </c>
    </row>
    <row r="4" ht="18.75" spans="1:5">
      <c r="A4" s="470" t="s">
        <v>8</v>
      </c>
      <c r="B4" s="471" t="s">
        <v>9</v>
      </c>
      <c r="C4" s="377">
        <f>SUBTOTAL(9,C5:C19)</f>
        <v>400400</v>
      </c>
      <c r="D4" s="377">
        <f>SUBTOTAL(9,D5:D19)</f>
        <v>342923</v>
      </c>
      <c r="E4" s="185">
        <f>(D4-C4)/C4</f>
        <v>-0.144</v>
      </c>
    </row>
    <row r="5" ht="18.75" spans="1:5">
      <c r="A5" s="355" t="s">
        <v>10</v>
      </c>
      <c r="B5" s="472" t="s">
        <v>11</v>
      </c>
      <c r="C5" s="126">
        <v>119516</v>
      </c>
      <c r="D5" s="376">
        <v>96708</v>
      </c>
      <c r="E5" s="185">
        <f t="shared" ref="E5:E14" si="0">(D5-C5)/C5</f>
        <v>-0.191</v>
      </c>
    </row>
    <row r="6" ht="18.75" spans="1:5">
      <c r="A6" s="355" t="s">
        <v>12</v>
      </c>
      <c r="B6" s="472" t="s">
        <v>13</v>
      </c>
      <c r="C6" s="126">
        <v>19442</v>
      </c>
      <c r="D6" s="376">
        <v>10554</v>
      </c>
      <c r="E6" s="185">
        <f t="shared" si="0"/>
        <v>-0.457</v>
      </c>
    </row>
    <row r="7" ht="18.75" spans="1:5">
      <c r="A7" s="355" t="s">
        <v>14</v>
      </c>
      <c r="B7" s="472" t="s">
        <v>15</v>
      </c>
      <c r="C7" s="126">
        <v>6267</v>
      </c>
      <c r="D7" s="376">
        <v>5639</v>
      </c>
      <c r="E7" s="185">
        <f t="shared" si="0"/>
        <v>-0.1</v>
      </c>
    </row>
    <row r="8" customFormat="1" ht="18.75" spans="1:5">
      <c r="A8" s="473" t="s">
        <v>16</v>
      </c>
      <c r="B8" s="474" t="s">
        <v>17</v>
      </c>
      <c r="C8" s="475">
        <v>273</v>
      </c>
      <c r="D8" s="376">
        <v>248</v>
      </c>
      <c r="E8" s="185">
        <f t="shared" si="0"/>
        <v>-0.092</v>
      </c>
    </row>
    <row r="9" ht="18.75" spans="1:5">
      <c r="A9" s="355" t="s">
        <v>18</v>
      </c>
      <c r="B9" s="472" t="s">
        <v>19</v>
      </c>
      <c r="C9" s="126">
        <v>28533</v>
      </c>
      <c r="D9" s="376">
        <v>25926</v>
      </c>
      <c r="E9" s="185">
        <f t="shared" si="0"/>
        <v>-0.091</v>
      </c>
    </row>
    <row r="10" customFormat="1" ht="18.75" spans="1:5">
      <c r="A10" s="473" t="s">
        <v>20</v>
      </c>
      <c r="B10" s="474" t="s">
        <v>21</v>
      </c>
      <c r="C10" s="475">
        <v>20873</v>
      </c>
      <c r="D10" s="376">
        <v>18870</v>
      </c>
      <c r="E10" s="185">
        <f t="shared" si="0"/>
        <v>-0.096</v>
      </c>
    </row>
    <row r="11" customFormat="1" ht="18.75" spans="1:5">
      <c r="A11" s="473" t="s">
        <v>22</v>
      </c>
      <c r="B11" s="474" t="s">
        <v>23</v>
      </c>
      <c r="C11" s="475">
        <v>16089</v>
      </c>
      <c r="D11" s="376">
        <v>16890</v>
      </c>
      <c r="E11" s="185">
        <f t="shared" si="0"/>
        <v>0.05</v>
      </c>
    </row>
    <row r="12" customFormat="1" ht="18.75" spans="1:5">
      <c r="A12" s="473" t="s">
        <v>24</v>
      </c>
      <c r="B12" s="474" t="s">
        <v>25</v>
      </c>
      <c r="C12" s="475">
        <v>6876</v>
      </c>
      <c r="D12" s="376">
        <v>8237</v>
      </c>
      <c r="E12" s="185">
        <f t="shared" si="0"/>
        <v>0.198</v>
      </c>
    </row>
    <row r="13" customFormat="1" ht="18.75" spans="1:5">
      <c r="A13" s="473" t="s">
        <v>26</v>
      </c>
      <c r="B13" s="474" t="s">
        <v>27</v>
      </c>
      <c r="C13" s="475">
        <v>126462</v>
      </c>
      <c r="D13" s="376">
        <v>111308</v>
      </c>
      <c r="E13" s="185">
        <f t="shared" si="0"/>
        <v>-0.12</v>
      </c>
    </row>
    <row r="14" customFormat="1" ht="18.75" spans="1:5">
      <c r="A14" s="473" t="s">
        <v>28</v>
      </c>
      <c r="B14" s="474" t="s">
        <v>29</v>
      </c>
      <c r="C14" s="475">
        <v>5447</v>
      </c>
      <c r="D14" s="376">
        <v>6041</v>
      </c>
      <c r="E14" s="185">
        <f t="shared" si="0"/>
        <v>0.109</v>
      </c>
    </row>
    <row r="15" ht="18.75" spans="1:5">
      <c r="A15" s="355" t="s">
        <v>30</v>
      </c>
      <c r="B15" s="472" t="s">
        <v>31</v>
      </c>
      <c r="C15" s="126">
        <v>161</v>
      </c>
      <c r="D15" s="376">
        <v>41</v>
      </c>
      <c r="E15" s="190"/>
    </row>
    <row r="16" customFormat="1" ht="18.75" spans="1:5">
      <c r="A16" s="473" t="s">
        <v>32</v>
      </c>
      <c r="B16" s="474" t="s">
        <v>33</v>
      </c>
      <c r="C16" s="475">
        <v>50227</v>
      </c>
      <c r="D16" s="376">
        <v>42344</v>
      </c>
      <c r="E16" s="185">
        <f t="shared" ref="E16:E23" si="1">(D16-C16)/C16</f>
        <v>-0.157</v>
      </c>
    </row>
    <row r="17" customFormat="1" ht="18.75" spans="1:5">
      <c r="A17" s="473" t="s">
        <v>34</v>
      </c>
      <c r="B17" s="474" t="s">
        <v>35</v>
      </c>
      <c r="C17" s="475">
        <v>0</v>
      </c>
      <c r="D17" s="376">
        <v>0</v>
      </c>
      <c r="E17" s="476" t="str">
        <f>IF(C17&gt;0,D17/C17-1,IF(C17&lt;0,-(D17/C17-1),""))</f>
        <v/>
      </c>
    </row>
    <row r="18" customFormat="1" ht="18.75" spans="1:5">
      <c r="A18" s="473" t="s">
        <v>36</v>
      </c>
      <c r="B18" s="474" t="s">
        <v>37</v>
      </c>
      <c r="C18" s="475">
        <v>234</v>
      </c>
      <c r="D18" s="376">
        <v>117</v>
      </c>
      <c r="E18" s="185">
        <f t="shared" si="1"/>
        <v>-0.5</v>
      </c>
    </row>
    <row r="19" customFormat="1" ht="18.75" spans="1:5">
      <c r="A19" s="521" t="s">
        <v>131</v>
      </c>
      <c r="B19" s="474" t="s">
        <v>39</v>
      </c>
      <c r="C19" s="475">
        <v>0</v>
      </c>
      <c r="D19" s="376">
        <v>0</v>
      </c>
      <c r="E19" s="476" t="str">
        <f>IF(C19&gt;0,D19/C19-1,IF(C19&lt;0,-(D19/C19-1),""))</f>
        <v/>
      </c>
    </row>
    <row r="20" ht="18.75" spans="1:5">
      <c r="A20" s="351" t="s">
        <v>40</v>
      </c>
      <c r="B20" s="471" t="s">
        <v>41</v>
      </c>
      <c r="C20" s="377">
        <f>SUBTOTAL(9,C21:C28)</f>
        <v>34238</v>
      </c>
      <c r="D20" s="377">
        <f>SUBTOTAL(9,D21:D28)</f>
        <v>29331</v>
      </c>
      <c r="E20" s="185">
        <f t="shared" si="1"/>
        <v>-0.143</v>
      </c>
    </row>
    <row r="21" ht="18.75" spans="1:5">
      <c r="A21" s="477" t="s">
        <v>42</v>
      </c>
      <c r="B21" s="472" t="s">
        <v>43</v>
      </c>
      <c r="C21" s="126">
        <v>16800</v>
      </c>
      <c r="D21" s="376">
        <v>15301</v>
      </c>
      <c r="E21" s="185">
        <f t="shared" si="1"/>
        <v>-0.089</v>
      </c>
    </row>
    <row r="22" ht="18.75" spans="1:5">
      <c r="A22" s="355" t="s">
        <v>44</v>
      </c>
      <c r="B22" s="478" t="s">
        <v>45</v>
      </c>
      <c r="C22" s="126">
        <v>4365</v>
      </c>
      <c r="D22" s="376">
        <v>5400</v>
      </c>
      <c r="E22" s="185">
        <f t="shared" si="1"/>
        <v>0.237</v>
      </c>
    </row>
    <row r="23" ht="18.75" spans="1:5">
      <c r="A23" s="355" t="s">
        <v>46</v>
      </c>
      <c r="B23" s="472" t="s">
        <v>47</v>
      </c>
      <c r="C23" s="126">
        <v>2500</v>
      </c>
      <c r="D23" s="376">
        <v>5000</v>
      </c>
      <c r="E23" s="185">
        <f t="shared" si="1"/>
        <v>1</v>
      </c>
    </row>
    <row r="24" ht="18.75" spans="1:5">
      <c r="A24" s="355" t="s">
        <v>48</v>
      </c>
      <c r="B24" s="472" t="s">
        <v>49</v>
      </c>
      <c r="C24" s="126"/>
      <c r="D24" s="376"/>
      <c r="E24" s="190"/>
    </row>
    <row r="25" ht="18.75" spans="1:5">
      <c r="A25" s="355" t="s">
        <v>50</v>
      </c>
      <c r="B25" s="472" t="s">
        <v>51</v>
      </c>
      <c r="C25" s="126">
        <v>6965</v>
      </c>
      <c r="D25" s="376">
        <v>3500</v>
      </c>
      <c r="E25" s="185">
        <f t="shared" ref="E25:E30" si="2">(D25-C25)/C25</f>
        <v>-0.497</v>
      </c>
    </row>
    <row r="26" customFormat="1" ht="18.75" spans="1:5">
      <c r="A26" s="473" t="s">
        <v>52</v>
      </c>
      <c r="B26" s="474" t="s">
        <v>53</v>
      </c>
      <c r="C26" s="475">
        <v>0</v>
      </c>
      <c r="D26" s="376"/>
      <c r="E26" s="476" t="str">
        <f>IF(C26&gt;0,D26/C26-1,IF(C26&lt;0,-(D26/C26-1),""))</f>
        <v/>
      </c>
    </row>
    <row r="27" ht="18.75" spans="1:5">
      <c r="A27" s="355" t="s">
        <v>54</v>
      </c>
      <c r="B27" s="472" t="s">
        <v>55</v>
      </c>
      <c r="C27" s="126">
        <v>3608</v>
      </c>
      <c r="D27" s="376">
        <v>130</v>
      </c>
      <c r="E27" s="185">
        <f t="shared" si="2"/>
        <v>-0.964</v>
      </c>
    </row>
    <row r="28" ht="18.75" spans="1:5">
      <c r="A28" s="355" t="s">
        <v>56</v>
      </c>
      <c r="B28" s="472" t="s">
        <v>57</v>
      </c>
      <c r="C28" s="126"/>
      <c r="D28" s="376"/>
      <c r="E28" s="190"/>
    </row>
    <row r="29" ht="18.75" spans="1:5">
      <c r="A29" s="355"/>
      <c r="B29" s="472"/>
      <c r="C29" s="126"/>
      <c r="D29" s="479"/>
      <c r="E29" s="190"/>
    </row>
    <row r="30" s="341" customFormat="1" ht="18.75" spans="1:5">
      <c r="A30" s="480"/>
      <c r="B30" s="481" t="s">
        <v>58</v>
      </c>
      <c r="C30" s="107">
        <f>C4+C20</f>
        <v>434638</v>
      </c>
      <c r="D30" s="107">
        <f>D4+D20</f>
        <v>372254</v>
      </c>
      <c r="E30" s="185">
        <f t="shared" si="2"/>
        <v>-0.144</v>
      </c>
    </row>
    <row r="31" ht="18.75" spans="1:5">
      <c r="A31" s="351">
        <v>105</v>
      </c>
      <c r="B31" s="199" t="s">
        <v>59</v>
      </c>
      <c r="C31" s="126"/>
      <c r="D31" s="482"/>
      <c r="E31" s="483"/>
    </row>
    <row r="32" ht="18.75" spans="1:5">
      <c r="A32" s="484">
        <v>110</v>
      </c>
      <c r="B32" s="485" t="s">
        <v>60</v>
      </c>
      <c r="C32" s="107">
        <f>SUM(C33:C40)</f>
        <v>335665</v>
      </c>
      <c r="D32" s="107">
        <f>SUM(D33:D40)</f>
        <v>468102</v>
      </c>
      <c r="E32" s="185">
        <f t="shared" ref="E32:E41" si="3">(D32-C32)/C32</f>
        <v>0.395</v>
      </c>
    </row>
    <row r="33" ht="18.75" spans="1:5">
      <c r="A33" s="383">
        <v>11001</v>
      </c>
      <c r="B33" s="327" t="s">
        <v>61</v>
      </c>
      <c r="C33" s="376">
        <v>63425</v>
      </c>
      <c r="D33" s="376">
        <v>63425</v>
      </c>
      <c r="E33" s="185">
        <f t="shared" si="3"/>
        <v>0</v>
      </c>
    </row>
    <row r="34" ht="18.75" spans="1:5">
      <c r="A34" s="383"/>
      <c r="B34" s="327" t="s">
        <v>62</v>
      </c>
      <c r="C34" s="376">
        <v>158304</v>
      </c>
      <c r="D34" s="376">
        <v>169299</v>
      </c>
      <c r="E34" s="185">
        <f t="shared" si="3"/>
        <v>0.069</v>
      </c>
    </row>
    <row r="35" ht="18.75" spans="1:5">
      <c r="A35" s="383">
        <v>11006</v>
      </c>
      <c r="B35" s="327" t="s">
        <v>132</v>
      </c>
      <c r="C35" s="376"/>
      <c r="E35" s="185"/>
    </row>
    <row r="36" ht="18.75" spans="1:5">
      <c r="A36" s="383">
        <v>11008</v>
      </c>
      <c r="B36" s="327" t="s">
        <v>63</v>
      </c>
      <c r="C36" s="376">
        <v>45969</v>
      </c>
      <c r="D36" s="376">
        <v>104588</v>
      </c>
      <c r="E36" s="185">
        <f t="shared" si="3"/>
        <v>1.275</v>
      </c>
    </row>
    <row r="37" ht="18.75" spans="1:5">
      <c r="A37" s="383">
        <v>11009</v>
      </c>
      <c r="B37" s="327" t="s">
        <v>64</v>
      </c>
      <c r="C37" s="376">
        <v>38744</v>
      </c>
      <c r="D37" s="376">
        <v>126290</v>
      </c>
      <c r="E37" s="185">
        <f t="shared" si="3"/>
        <v>2.26</v>
      </c>
    </row>
    <row r="38" s="465" customFormat="1" ht="18.75" spans="1:5">
      <c r="A38" s="486">
        <v>11013</v>
      </c>
      <c r="B38" s="487" t="s">
        <v>65</v>
      </c>
      <c r="C38" s="376">
        <v>0</v>
      </c>
      <c r="D38" s="488"/>
      <c r="E38" s="185"/>
    </row>
    <row r="39" s="465" customFormat="1" ht="18.75" spans="1:5">
      <c r="A39" s="489">
        <v>11015</v>
      </c>
      <c r="B39" s="490" t="s">
        <v>66</v>
      </c>
      <c r="C39" s="376"/>
      <c r="D39" s="488">
        <v>4500</v>
      </c>
      <c r="E39" s="185"/>
    </row>
    <row r="40" s="466" customFormat="1" ht="18.75" spans="1:5">
      <c r="A40" s="383">
        <v>11015</v>
      </c>
      <c r="B40" s="331" t="s">
        <v>67</v>
      </c>
      <c r="C40" s="376">
        <v>29223</v>
      </c>
      <c r="D40" s="479"/>
      <c r="E40" s="185">
        <f t="shared" si="3"/>
        <v>-1</v>
      </c>
    </row>
    <row r="41" ht="18.75" spans="1:5">
      <c r="A41" s="491"/>
      <c r="B41" s="492" t="s">
        <v>68</v>
      </c>
      <c r="C41" s="107">
        <f>C32+C30</f>
        <v>770303</v>
      </c>
      <c r="D41" s="107">
        <f>D32+D30</f>
        <v>840356</v>
      </c>
      <c r="E41" s="185">
        <f t="shared" si="3"/>
        <v>0.091</v>
      </c>
    </row>
    <row r="42" spans="4:4">
      <c r="D42" s="493"/>
    </row>
    <row r="43" spans="4:4">
      <c r="D43" s="493"/>
    </row>
    <row r="44" spans="4:4">
      <c r="D44" s="493"/>
    </row>
    <row r="45" spans="4:4">
      <c r="D45" s="493"/>
    </row>
  </sheetData>
  <autoFilter ref="A3:E41">
    <extLst/>
  </autoFilter>
  <mergeCells count="1">
    <mergeCell ref="B1:E1"/>
  </mergeCells>
  <conditionalFormatting sqref="E2">
    <cfRule type="cellIs" dxfId="0" priority="55" stopIfTrue="1" operator="lessThanOrEqual">
      <formula>-1</formula>
    </cfRule>
  </conditionalFormatting>
  <conditionalFormatting sqref="C20:D20">
    <cfRule type="expression" dxfId="1" priority="22" stopIfTrue="1">
      <formula>"len($A:$A)=3"</formula>
    </cfRule>
  </conditionalFormatting>
  <conditionalFormatting sqref="A31:B31">
    <cfRule type="expression" dxfId="1" priority="61" stopIfTrue="1">
      <formula>"len($A:$A)=3"</formula>
    </cfRule>
  </conditionalFormatting>
  <conditionalFormatting sqref="C31">
    <cfRule type="expression" dxfId="1" priority="24" stopIfTrue="1">
      <formula>"len($A:$A)=3"</formula>
    </cfRule>
    <cfRule type="expression" dxfId="1" priority="23" stopIfTrue="1">
      <formula>"len($A:$A)=3"</formula>
    </cfRule>
  </conditionalFormatting>
  <conditionalFormatting sqref="C32:D32">
    <cfRule type="expression" dxfId="1" priority="60" stopIfTrue="1">
      <formula>"len($A:$A)=3"</formula>
    </cfRule>
  </conditionalFormatting>
  <conditionalFormatting sqref="D36">
    <cfRule type="expression" dxfId="1" priority="12" stopIfTrue="1">
      <formula>"len($A:$A)=3"</formula>
    </cfRule>
  </conditionalFormatting>
  <conditionalFormatting sqref="B39">
    <cfRule type="expression" dxfId="2" priority="6" stopIfTrue="1">
      <formula>"len($A:$A)=3"</formula>
    </cfRule>
    <cfRule type="expression" dxfId="2" priority="5" stopIfTrue="1">
      <formula>"len($A:$A)=3"</formula>
    </cfRule>
  </conditionalFormatting>
  <conditionalFormatting sqref="C33:C40">
    <cfRule type="expression" dxfId="1" priority="2" stopIfTrue="1">
      <formula>"len($A:$A)=3"</formula>
    </cfRule>
    <cfRule type="expression" dxfId="1" priority="1" stopIfTrue="1">
      <formula>"len($A:$A)=3"</formula>
    </cfRule>
  </conditionalFormatting>
  <conditionalFormatting sqref="D7:D8">
    <cfRule type="expression" dxfId="1" priority="20" stopIfTrue="1">
      <formula>"len($A:$A)=3"</formula>
    </cfRule>
  </conditionalFormatting>
  <conditionalFormatting sqref="D33:D34">
    <cfRule type="expression" dxfId="1" priority="11" stopIfTrue="1">
      <formula>"len($A:$A)=3"</formula>
    </cfRule>
    <cfRule type="expression" dxfId="1" priority="10" stopIfTrue="1">
      <formula>"len($A:$A)=3"</formula>
    </cfRule>
    <cfRule type="expression" dxfId="1" priority="9" stopIfTrue="1">
      <formula>"len($A:$A)=3"</formula>
    </cfRule>
    <cfRule type="expression" dxfId="1" priority="8" stopIfTrue="1">
      <formula>"len($A:$A)=3"</formula>
    </cfRule>
  </conditionalFormatting>
  <conditionalFormatting sqref="D36:D37">
    <cfRule type="expression" dxfId="1" priority="7" stopIfTrue="1">
      <formula>"len($A:$A)=3"</formula>
    </cfRule>
  </conditionalFormatting>
  <conditionalFormatting sqref="A4:B4 A5:C19 A20:B20 A21:C28">
    <cfRule type="expression" dxfId="1" priority="51" stopIfTrue="1">
      <formula>"len($A:$A)=3"</formula>
    </cfRule>
  </conditionalFormatting>
  <conditionalFormatting sqref="B4 B5:C6">
    <cfRule type="expression" dxfId="1" priority="54" stopIfTrue="1">
      <formula>"len($A:$A)=3"</formula>
    </cfRule>
  </conditionalFormatting>
  <conditionalFormatting sqref="D4:D6 C4">
    <cfRule type="expression" dxfId="1" priority="21" stopIfTrue="1">
      <formula>"len($A:$A)=3"</formula>
    </cfRule>
  </conditionalFormatting>
  <conditionalFormatting sqref="D4:D19 D21:D28 C4">
    <cfRule type="expression" dxfId="1" priority="19" stopIfTrue="1">
      <formula>"len($A:$A)=3"</formula>
    </cfRule>
  </conditionalFormatting>
  <conditionalFormatting sqref="B7:C8">
    <cfRule type="expression" dxfId="1" priority="53" stopIfTrue="1">
      <formula>"len($A:$A)=3"</formula>
    </cfRule>
  </conditionalFormatting>
  <conditionalFormatting sqref="A29:C29 D41:D45 B41:C59">
    <cfRule type="expression" dxfId="1" priority="62" stopIfTrue="1">
      <formula>"len($A:$A)=3"</formula>
    </cfRule>
  </conditionalFormatting>
  <conditionalFormatting sqref="B29:C29 B31 C32:D32">
    <cfRule type="expression" dxfId="1" priority="74" stopIfTrue="1">
      <formula>"len($A:$A)=3"</formula>
    </cfRule>
  </conditionalFormatting>
  <conditionalFormatting sqref="A32:B32 A35:B35">
    <cfRule type="expression" dxfId="1" priority="34" stopIfTrue="1">
      <formula>"len($A:$A)=3"</formula>
    </cfRule>
  </conditionalFormatting>
  <conditionalFormatting sqref="B32:B34 B40">
    <cfRule type="expression" dxfId="1" priority="35" stopIfTrue="1">
      <formula>"len($A:$A)=3"</formula>
    </cfRule>
  </conditionalFormatting>
  <conditionalFormatting sqref="A33:B34">
    <cfRule type="expression" dxfId="1" priority="33" stopIfTrue="1">
      <formula>"len($A:$A)=3"</formula>
    </cfRule>
  </conditionalFormatting>
  <conditionalFormatting sqref="A36:B38 A40:B45">
    <cfRule type="expression" dxfId="1" priority="31" stopIfTrue="1">
      <formula>"len($A:$A)=3"</formula>
    </cfRule>
  </conditionalFormatting>
  <conditionalFormatting sqref="A38:B38 A40:B40">
    <cfRule type="expression" dxfId="1" priority="28" stopIfTrue="1">
      <formula>"len($A:$A)=3"</formula>
    </cfRule>
  </conditionalFormatting>
  <conditionalFormatting sqref="B38 B40">
    <cfRule type="expression" dxfId="1" priority="29" stopIfTrue="1">
      <formula>"len($A:$A)=3"</formula>
    </cfRule>
    <cfRule type="expression" dxfId="1" priority="30"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F20"/>
  <sheetViews>
    <sheetView workbookViewId="0">
      <selection activeCell="A2" sqref="A2:F2"/>
    </sheetView>
  </sheetViews>
  <sheetFormatPr defaultColWidth="8.88333333333333" defaultRowHeight="13.5" outlineLevelCol="5"/>
  <cols>
    <col min="1" max="1" width="8.88333333333333" style="23"/>
    <col min="2" max="2" width="49.3833333333333" style="23" customWidth="1"/>
    <col min="3" max="6" width="20.6333333333333" style="23" customWidth="1"/>
    <col min="7" max="16384" width="8.88333333333333" style="23"/>
  </cols>
  <sheetData>
    <row r="1" s="23" customFormat="1" spans="1:1">
      <c r="A1" s="37"/>
    </row>
    <row r="2" s="23" customFormat="1" ht="45" customHeight="1" spans="1:6">
      <c r="A2" s="26" t="s">
        <v>3222</v>
      </c>
      <c r="B2" s="26"/>
      <c r="C2" s="26"/>
      <c r="D2" s="26"/>
      <c r="E2" s="26"/>
      <c r="F2" s="26"/>
    </row>
    <row r="3" s="24" customFormat="1" ht="18" customHeight="1" spans="2:6">
      <c r="B3" s="38" t="s">
        <v>3139</v>
      </c>
      <c r="C3" s="39"/>
      <c r="D3" s="39"/>
      <c r="E3" s="39"/>
      <c r="F3" s="39"/>
    </row>
    <row r="4" s="24" customFormat="1" ht="30" customHeight="1" spans="1:6">
      <c r="A4" s="29" t="s">
        <v>4</v>
      </c>
      <c r="B4" s="29"/>
      <c r="C4" s="30" t="s">
        <v>3145</v>
      </c>
      <c r="D4" s="30" t="s">
        <v>3192</v>
      </c>
      <c r="E4" s="30" t="s">
        <v>3193</v>
      </c>
      <c r="F4" s="30" t="s">
        <v>3223</v>
      </c>
    </row>
    <row r="5" s="24" customFormat="1" ht="30" customHeight="1" spans="1:6">
      <c r="A5" s="40" t="s">
        <v>3224</v>
      </c>
      <c r="B5" s="40"/>
      <c r="C5" s="32" t="s">
        <v>3146</v>
      </c>
      <c r="D5" s="41"/>
      <c r="E5" s="41"/>
      <c r="F5" s="41"/>
    </row>
    <row r="6" s="24" customFormat="1" ht="30" customHeight="1" spans="1:6">
      <c r="A6" s="42" t="s">
        <v>3225</v>
      </c>
      <c r="B6" s="42"/>
      <c r="C6" s="32" t="s">
        <v>3147</v>
      </c>
      <c r="D6" s="41"/>
      <c r="E6" s="41"/>
      <c r="F6" s="41"/>
    </row>
    <row r="7" s="24" customFormat="1" ht="30" customHeight="1" spans="1:6">
      <c r="A7" s="42" t="s">
        <v>3226</v>
      </c>
      <c r="B7" s="42"/>
      <c r="C7" s="32" t="s">
        <v>3148</v>
      </c>
      <c r="D7" s="41"/>
      <c r="E7" s="41"/>
      <c r="F7" s="41"/>
    </row>
    <row r="8" s="24" customFormat="1" ht="30" customHeight="1" spans="1:6">
      <c r="A8" s="43" t="s">
        <v>3227</v>
      </c>
      <c r="B8" s="43"/>
      <c r="C8" s="32" t="s">
        <v>3149</v>
      </c>
      <c r="D8" s="41"/>
      <c r="E8" s="41"/>
      <c r="F8" s="41"/>
    </row>
    <row r="9" s="24" customFormat="1" ht="30" customHeight="1" spans="1:6">
      <c r="A9" s="42" t="s">
        <v>3225</v>
      </c>
      <c r="B9" s="42"/>
      <c r="C9" s="32" t="s">
        <v>3150</v>
      </c>
      <c r="D9" s="41"/>
      <c r="E9" s="41"/>
      <c r="F9" s="41"/>
    </row>
    <row r="10" s="24" customFormat="1" ht="30" customHeight="1" spans="1:6">
      <c r="A10" s="42" t="s">
        <v>3226</v>
      </c>
      <c r="B10" s="42"/>
      <c r="C10" s="32" t="s">
        <v>3151</v>
      </c>
      <c r="D10" s="41"/>
      <c r="E10" s="41"/>
      <c r="F10" s="41"/>
    </row>
    <row r="11" s="25" customFormat="1" ht="41" customHeight="1" spans="1:6">
      <c r="A11" s="35" t="s">
        <v>3228</v>
      </c>
      <c r="B11" s="35"/>
      <c r="C11" s="35"/>
      <c r="D11" s="35"/>
      <c r="E11" s="35"/>
      <c r="F11" s="35"/>
    </row>
    <row r="12" ht="45" customHeight="1" spans="1:6">
      <c r="A12" s="44" t="s">
        <v>3156</v>
      </c>
      <c r="B12" s="44"/>
      <c r="C12" s="44"/>
      <c r="D12" s="44"/>
      <c r="E12" s="44"/>
      <c r="F12" s="44"/>
    </row>
    <row r="14" s="23" customFormat="1" ht="19.5" spans="1:1">
      <c r="A14" s="45"/>
    </row>
    <row r="15" s="23" customFormat="1" ht="19" customHeight="1" spans="1:1">
      <c r="A15" s="46"/>
    </row>
    <row r="16" s="23" customFormat="1" ht="29" customHeight="1"/>
    <row r="17" s="23" customFormat="1" ht="29" customHeight="1"/>
    <row r="18" s="23" customFormat="1" ht="29" customHeight="1"/>
    <row r="19" s="23" customFormat="1" ht="29" customHeight="1"/>
    <row r="20" s="23" customFormat="1" ht="30" customHeight="1" spans="1:1">
      <c r="A20" s="46"/>
    </row>
  </sheetData>
  <mergeCells count="10">
    <mergeCell ref="A2:F2"/>
    <mergeCell ref="B3:F3"/>
    <mergeCell ref="A4:B4"/>
    <mergeCell ref="A6:B6"/>
    <mergeCell ref="A7:B7"/>
    <mergeCell ref="A8:B8"/>
    <mergeCell ref="A9:B9"/>
    <mergeCell ref="A10:B10"/>
    <mergeCell ref="A11:F11"/>
    <mergeCell ref="A12:F12"/>
  </mergeCells>
  <printOptions horizontalCentered="1"/>
  <pageMargins left="0.708333333333333" right="0.708333333333333" top="1.10208333333333" bottom="0.751388888888889" header="0.306944444444444" footer="0.306944444444444"/>
  <pageSetup paperSize="9" scale="95" fitToHeight="200" orientation="landscape" horizontalDpi="600" verticalDpi="600"/>
  <headerFooter>
    <oddFooter>&amp;C&amp;16-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F9"/>
  <sheetViews>
    <sheetView workbookViewId="0">
      <selection activeCell="E16" sqref="E16"/>
    </sheetView>
  </sheetViews>
  <sheetFormatPr defaultColWidth="8.88333333333333" defaultRowHeight="13.5" outlineLevelCol="5"/>
  <cols>
    <col min="1" max="1" width="8.88333333333333" style="23"/>
    <col min="2" max="6" width="24.2166666666667" style="23" customWidth="1"/>
    <col min="7" max="16384" width="8.88333333333333" style="23"/>
  </cols>
  <sheetData>
    <row r="1" s="23" customFormat="1" ht="24" customHeight="1"/>
    <row r="2" s="23" customFormat="1" ht="27" spans="1:6">
      <c r="A2" s="26" t="s">
        <v>3229</v>
      </c>
      <c r="B2" s="27"/>
      <c r="C2" s="27"/>
      <c r="D2" s="27"/>
      <c r="E2" s="27"/>
      <c r="F2" s="27"/>
    </row>
    <row r="3" s="23" customFormat="1" ht="23" customHeight="1" spans="1:6">
      <c r="A3" s="28" t="s">
        <v>3139</v>
      </c>
      <c r="B3" s="28"/>
      <c r="C3" s="28"/>
      <c r="D3" s="28"/>
      <c r="E3" s="28"/>
      <c r="F3" s="28"/>
    </row>
    <row r="4" s="24" customFormat="1" ht="30" customHeight="1" spans="1:6">
      <c r="A4" s="29" t="s">
        <v>3230</v>
      </c>
      <c r="B4" s="30" t="s">
        <v>3099</v>
      </c>
      <c r="C4" s="30" t="s">
        <v>3231</v>
      </c>
      <c r="D4" s="30" t="s">
        <v>3232</v>
      </c>
      <c r="E4" s="30" t="s">
        <v>3233</v>
      </c>
      <c r="F4" s="30" t="s">
        <v>3234</v>
      </c>
    </row>
    <row r="5" s="24" customFormat="1" ht="45" customHeight="1" spans="1:6">
      <c r="A5" s="31">
        <v>1</v>
      </c>
      <c r="B5" s="32"/>
      <c r="C5" s="33"/>
      <c r="D5" s="34"/>
      <c r="E5" s="34"/>
      <c r="F5" s="34"/>
    </row>
    <row r="6" s="24" customFormat="1" ht="45" customHeight="1" spans="1:6">
      <c r="A6" s="31">
        <v>2</v>
      </c>
      <c r="B6" s="32"/>
      <c r="C6" s="33"/>
      <c r="D6" s="34"/>
      <c r="E6" s="34"/>
      <c r="F6" s="34"/>
    </row>
    <row r="7" s="24" customFormat="1" ht="45" customHeight="1" spans="1:6">
      <c r="A7" s="31" t="s">
        <v>3235</v>
      </c>
      <c r="B7" s="32"/>
      <c r="C7" s="33"/>
      <c r="D7" s="34"/>
      <c r="E7" s="34"/>
      <c r="F7" s="34"/>
    </row>
    <row r="8" s="25" customFormat="1" ht="33" customHeight="1" spans="1:6">
      <c r="A8" s="35" t="s">
        <v>3236</v>
      </c>
      <c r="B8" s="35"/>
      <c r="C8" s="35"/>
      <c r="D8" s="35"/>
      <c r="E8" s="35"/>
      <c r="F8" s="35"/>
    </row>
    <row r="9" ht="23" customHeight="1" spans="1:6">
      <c r="A9" s="36" t="s">
        <v>3237</v>
      </c>
      <c r="B9" s="36"/>
      <c r="C9" s="36"/>
      <c r="D9" s="36"/>
      <c r="E9" s="36"/>
      <c r="F9" s="36"/>
    </row>
  </sheetData>
  <mergeCells count="9">
    <mergeCell ref="A2:F2"/>
    <mergeCell ref="A3:F3"/>
    <mergeCell ref="A8:F8"/>
    <mergeCell ref="A9:F9"/>
    <mergeCell ref="B5:B7"/>
    <mergeCell ref="C5:C7"/>
    <mergeCell ref="D5:D7"/>
    <mergeCell ref="E5:E7"/>
    <mergeCell ref="F5:F7"/>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2:J115"/>
  <sheetViews>
    <sheetView workbookViewId="0">
      <selection activeCell="G49" sqref="G49"/>
    </sheetView>
  </sheetViews>
  <sheetFormatPr defaultColWidth="8" defaultRowHeight="12"/>
  <cols>
    <col min="1" max="1" width="25.3833333333333" style="9"/>
    <col min="2" max="2" width="25.875" style="9" customWidth="1"/>
    <col min="3" max="5" width="20.6333333333333" style="9" customWidth="1"/>
    <col min="6" max="6" width="14.3333333333333" style="9" customWidth="1"/>
    <col min="7" max="7" width="20.6333333333333" style="9" customWidth="1"/>
    <col min="8" max="9" width="13.3333333333333" style="9" customWidth="1"/>
    <col min="10" max="10" width="25.875" style="9" customWidth="1"/>
    <col min="11" max="16384" width="8" style="9"/>
  </cols>
  <sheetData>
    <row r="2" s="9" customFormat="1" ht="39" customHeight="1" spans="1:10">
      <c r="A2" s="12" t="s">
        <v>3238</v>
      </c>
      <c r="B2" s="12"/>
      <c r="C2" s="12"/>
      <c r="D2" s="12"/>
      <c r="E2" s="12"/>
      <c r="F2" s="12"/>
      <c r="G2" s="12"/>
      <c r="H2" s="12"/>
      <c r="I2" s="12"/>
      <c r="J2" s="12"/>
    </row>
    <row r="3" s="9" customFormat="1" ht="23" customHeight="1" spans="1:1">
      <c r="A3" s="13"/>
    </row>
    <row r="4" s="10" customFormat="1" ht="44.25" customHeight="1" spans="1:10">
      <c r="A4" s="14" t="s">
        <v>3239</v>
      </c>
      <c r="B4" s="14" t="s">
        <v>3240</v>
      </c>
      <c r="C4" s="14" t="s">
        <v>3241</v>
      </c>
      <c r="D4" s="14" t="s">
        <v>3242</v>
      </c>
      <c r="E4" s="14" t="s">
        <v>3243</v>
      </c>
      <c r="F4" s="14" t="s">
        <v>3244</v>
      </c>
      <c r="G4" s="14" t="s">
        <v>3245</v>
      </c>
      <c r="H4" s="14" t="s">
        <v>3246</v>
      </c>
      <c r="I4" s="14" t="s">
        <v>3247</v>
      </c>
      <c r="J4" s="14" t="s">
        <v>3248</v>
      </c>
    </row>
    <row r="5" s="9" customFormat="1" ht="18.75" spans="1:10">
      <c r="A5" s="15">
        <v>1</v>
      </c>
      <c r="B5" s="15">
        <v>2</v>
      </c>
      <c r="C5" s="15">
        <v>3</v>
      </c>
      <c r="D5" s="15">
        <v>4</v>
      </c>
      <c r="E5" s="15">
        <v>5</v>
      </c>
      <c r="F5" s="15">
        <v>6</v>
      </c>
      <c r="G5" s="15">
        <v>7</v>
      </c>
      <c r="H5" s="15">
        <v>8</v>
      </c>
      <c r="I5" s="15">
        <v>9</v>
      </c>
      <c r="J5" s="15">
        <v>10</v>
      </c>
    </row>
    <row r="6" s="9" customFormat="1" ht="27" customHeight="1" spans="1:10">
      <c r="A6" s="16" t="s">
        <v>3249</v>
      </c>
      <c r="B6" s="17"/>
      <c r="C6" s="17"/>
      <c r="D6" s="17"/>
      <c r="E6" s="17"/>
      <c r="F6" s="17"/>
      <c r="G6" s="17"/>
      <c r="H6" s="17"/>
      <c r="I6" s="17"/>
      <c r="J6" s="21"/>
    </row>
    <row r="7" s="9" customFormat="1" ht="35" customHeight="1" spans="1:10">
      <c r="A7" s="18" t="s">
        <v>3250</v>
      </c>
      <c r="B7" s="18" t="s">
        <v>3251</v>
      </c>
      <c r="C7" s="18" t="s">
        <v>3252</v>
      </c>
      <c r="D7" s="18" t="s">
        <v>3253</v>
      </c>
      <c r="E7" s="18" t="s">
        <v>3254</v>
      </c>
      <c r="F7" s="18" t="s">
        <v>3255</v>
      </c>
      <c r="G7" s="18" t="s">
        <v>3256</v>
      </c>
      <c r="H7" s="18" t="s">
        <v>3257</v>
      </c>
      <c r="I7" s="18" t="s">
        <v>3258</v>
      </c>
      <c r="J7" s="18" t="s">
        <v>3259</v>
      </c>
    </row>
    <row r="8" s="9" customFormat="1" ht="35" customHeight="1" spans="1:10">
      <c r="A8" s="18"/>
      <c r="B8" s="18" t="s">
        <v>3251</v>
      </c>
      <c r="C8" s="18" t="s">
        <v>3252</v>
      </c>
      <c r="D8" s="18" t="s">
        <v>3260</v>
      </c>
      <c r="E8" s="18" t="s">
        <v>3261</v>
      </c>
      <c r="F8" s="18" t="s">
        <v>3262</v>
      </c>
      <c r="G8" s="18" t="s">
        <v>3263</v>
      </c>
      <c r="H8" s="18" t="s">
        <v>3264</v>
      </c>
      <c r="I8" s="18" t="s">
        <v>3265</v>
      </c>
      <c r="J8" s="18" t="s">
        <v>3266</v>
      </c>
    </row>
    <row r="9" s="11" customFormat="1" ht="74" customHeight="1" spans="1:10">
      <c r="A9" s="18"/>
      <c r="B9" s="18" t="s">
        <v>3251</v>
      </c>
      <c r="C9" s="18" t="s">
        <v>3267</v>
      </c>
      <c r="D9" s="18" t="s">
        <v>3268</v>
      </c>
      <c r="E9" s="18" t="s">
        <v>3269</v>
      </c>
      <c r="F9" s="18" t="s">
        <v>3255</v>
      </c>
      <c r="G9" s="18" t="s">
        <v>3256</v>
      </c>
      <c r="H9" s="18" t="s">
        <v>3257</v>
      </c>
      <c r="I9" s="18" t="s">
        <v>3258</v>
      </c>
      <c r="J9" s="18" t="s">
        <v>3269</v>
      </c>
    </row>
    <row r="10" s="9" customFormat="1" ht="48" customHeight="1" spans="1:10">
      <c r="A10" s="18"/>
      <c r="B10" s="18" t="s">
        <v>3251</v>
      </c>
      <c r="C10" s="18" t="s">
        <v>3270</v>
      </c>
      <c r="D10" s="18" t="s">
        <v>3271</v>
      </c>
      <c r="E10" s="18" t="s">
        <v>3272</v>
      </c>
      <c r="F10" s="18" t="s">
        <v>3273</v>
      </c>
      <c r="G10" s="18" t="s">
        <v>3274</v>
      </c>
      <c r="H10" s="18" t="s">
        <v>3257</v>
      </c>
      <c r="I10" s="18" t="s">
        <v>3265</v>
      </c>
      <c r="J10" s="18" t="s">
        <v>3275</v>
      </c>
    </row>
    <row r="11" s="9" customFormat="1" ht="35" customHeight="1" spans="1:10">
      <c r="A11" s="18" t="s">
        <v>3276</v>
      </c>
      <c r="B11" s="18" t="s">
        <v>3277</v>
      </c>
      <c r="C11" s="18" t="s">
        <v>3252</v>
      </c>
      <c r="D11" s="18" t="s">
        <v>3253</v>
      </c>
      <c r="E11" s="18" t="s">
        <v>3278</v>
      </c>
      <c r="F11" s="18" t="s">
        <v>3255</v>
      </c>
      <c r="G11" s="18" t="s">
        <v>3256</v>
      </c>
      <c r="H11" s="18" t="s">
        <v>3257</v>
      </c>
      <c r="I11" s="18" t="s">
        <v>3258</v>
      </c>
      <c r="J11" s="18" t="s">
        <v>3279</v>
      </c>
    </row>
    <row r="12" s="9" customFormat="1" ht="35" customHeight="1" spans="1:10">
      <c r="A12" s="18"/>
      <c r="B12" s="18" t="s">
        <v>3277</v>
      </c>
      <c r="C12" s="18" t="s">
        <v>3252</v>
      </c>
      <c r="D12" s="18" t="s">
        <v>3280</v>
      </c>
      <c r="E12" s="18" t="s">
        <v>3281</v>
      </c>
      <c r="F12" s="18" t="s">
        <v>3255</v>
      </c>
      <c r="G12" s="18" t="s">
        <v>3256</v>
      </c>
      <c r="H12" s="18" t="s">
        <v>3257</v>
      </c>
      <c r="I12" s="18" t="s">
        <v>3258</v>
      </c>
      <c r="J12" s="18" t="s">
        <v>3282</v>
      </c>
    </row>
    <row r="13" ht="27" customHeight="1" spans="1:10">
      <c r="A13" s="18"/>
      <c r="B13" s="18" t="s">
        <v>3277</v>
      </c>
      <c r="C13" s="18" t="s">
        <v>3267</v>
      </c>
      <c r="D13" s="18" t="s">
        <v>3268</v>
      </c>
      <c r="E13" s="18" t="s">
        <v>3283</v>
      </c>
      <c r="F13" s="18" t="s">
        <v>3273</v>
      </c>
      <c r="G13" s="18" t="s">
        <v>3284</v>
      </c>
      <c r="H13" s="18" t="s">
        <v>3257</v>
      </c>
      <c r="I13" s="18" t="s">
        <v>3265</v>
      </c>
      <c r="J13" s="18" t="s">
        <v>3285</v>
      </c>
    </row>
    <row r="14" ht="30" customHeight="1" spans="1:10">
      <c r="A14" s="18"/>
      <c r="B14" s="18" t="s">
        <v>3277</v>
      </c>
      <c r="C14" s="18" t="s">
        <v>3267</v>
      </c>
      <c r="D14" s="18" t="s">
        <v>3286</v>
      </c>
      <c r="E14" s="18" t="s">
        <v>3287</v>
      </c>
      <c r="F14" s="18" t="s">
        <v>3255</v>
      </c>
      <c r="G14" s="18" t="s">
        <v>3256</v>
      </c>
      <c r="H14" s="18" t="s">
        <v>3257</v>
      </c>
      <c r="I14" s="18" t="s">
        <v>3265</v>
      </c>
      <c r="J14" s="18" t="s">
        <v>3288</v>
      </c>
    </row>
    <row r="15" ht="31" customHeight="1" spans="1:10">
      <c r="A15" s="18"/>
      <c r="B15" s="18" t="s">
        <v>3277</v>
      </c>
      <c r="C15" s="18" t="s">
        <v>3270</v>
      </c>
      <c r="D15" s="18" t="s">
        <v>3271</v>
      </c>
      <c r="E15" s="18" t="s">
        <v>3289</v>
      </c>
      <c r="F15" s="18" t="s">
        <v>3273</v>
      </c>
      <c r="G15" s="18" t="s">
        <v>3284</v>
      </c>
      <c r="H15" s="18" t="s">
        <v>3257</v>
      </c>
      <c r="I15" s="18" t="s">
        <v>3258</v>
      </c>
      <c r="J15" s="18" t="s">
        <v>3290</v>
      </c>
    </row>
    <row r="16" ht="29" customHeight="1" spans="1:10">
      <c r="A16" s="16" t="s">
        <v>3291</v>
      </c>
      <c r="B16" s="17"/>
      <c r="C16" s="17"/>
      <c r="D16" s="17"/>
      <c r="E16" s="17"/>
      <c r="F16" s="17"/>
      <c r="G16" s="17"/>
      <c r="H16" s="17"/>
      <c r="I16" s="17"/>
      <c r="J16" s="21"/>
    </row>
    <row r="17" ht="28.5" spans="1:10">
      <c r="A17" s="18" t="s">
        <v>3292</v>
      </c>
      <c r="B17" s="18" t="s">
        <v>3293</v>
      </c>
      <c r="C17" s="18" t="s">
        <v>3252</v>
      </c>
      <c r="D17" s="18" t="s">
        <v>3294</v>
      </c>
      <c r="E17" s="18" t="s">
        <v>3295</v>
      </c>
      <c r="F17" s="18" t="s">
        <v>3255</v>
      </c>
      <c r="G17" s="18" t="s">
        <v>3296</v>
      </c>
      <c r="H17" s="18" t="s">
        <v>3264</v>
      </c>
      <c r="I17" s="18" t="s">
        <v>3265</v>
      </c>
      <c r="J17" s="18" t="s">
        <v>3297</v>
      </c>
    </row>
    <row r="18" ht="213.75" spans="1:10">
      <c r="A18" s="18"/>
      <c r="B18" s="18" t="s">
        <v>3293</v>
      </c>
      <c r="C18" s="18" t="s">
        <v>3252</v>
      </c>
      <c r="D18" s="18" t="s">
        <v>3294</v>
      </c>
      <c r="E18" s="18" t="s">
        <v>3298</v>
      </c>
      <c r="F18" s="18" t="s">
        <v>3255</v>
      </c>
      <c r="G18" s="18" t="s">
        <v>3299</v>
      </c>
      <c r="H18" s="18" t="s">
        <v>3264</v>
      </c>
      <c r="I18" s="18" t="s">
        <v>3265</v>
      </c>
      <c r="J18" s="18" t="s">
        <v>3300</v>
      </c>
    </row>
    <row r="19" ht="213.75" spans="1:10">
      <c r="A19" s="18"/>
      <c r="B19" s="18" t="s">
        <v>3293</v>
      </c>
      <c r="C19" s="18" t="s">
        <v>3252</v>
      </c>
      <c r="D19" s="18" t="s">
        <v>3294</v>
      </c>
      <c r="E19" s="18" t="s">
        <v>3301</v>
      </c>
      <c r="F19" s="18" t="s">
        <v>3255</v>
      </c>
      <c r="G19" s="18" t="s">
        <v>3302</v>
      </c>
      <c r="H19" s="18" t="s">
        <v>3264</v>
      </c>
      <c r="I19" s="18" t="s">
        <v>3265</v>
      </c>
      <c r="J19" s="18" t="s">
        <v>3303</v>
      </c>
    </row>
    <row r="20" ht="171" spans="1:10">
      <c r="A20" s="18"/>
      <c r="B20" s="18" t="s">
        <v>3293</v>
      </c>
      <c r="C20" s="18" t="s">
        <v>3252</v>
      </c>
      <c r="D20" s="18" t="s">
        <v>3294</v>
      </c>
      <c r="E20" s="18" t="s">
        <v>3304</v>
      </c>
      <c r="F20" s="18" t="s">
        <v>3255</v>
      </c>
      <c r="G20" s="18" t="s">
        <v>3305</v>
      </c>
      <c r="H20" s="18" t="s">
        <v>3264</v>
      </c>
      <c r="I20" s="18" t="s">
        <v>3265</v>
      </c>
      <c r="J20" s="18" t="s">
        <v>3306</v>
      </c>
    </row>
    <row r="21" ht="185.25" spans="1:10">
      <c r="A21" s="18"/>
      <c r="B21" s="18" t="s">
        <v>3293</v>
      </c>
      <c r="C21" s="18" t="s">
        <v>3252</v>
      </c>
      <c r="D21" s="18" t="s">
        <v>3294</v>
      </c>
      <c r="E21" s="18" t="s">
        <v>3307</v>
      </c>
      <c r="F21" s="18" t="s">
        <v>3255</v>
      </c>
      <c r="G21" s="18" t="s">
        <v>3308</v>
      </c>
      <c r="H21" s="18" t="s">
        <v>3264</v>
      </c>
      <c r="I21" s="18" t="s">
        <v>3265</v>
      </c>
      <c r="J21" s="18" t="s">
        <v>3309</v>
      </c>
    </row>
    <row r="22" ht="57" spans="1:10">
      <c r="A22" s="18"/>
      <c r="B22" s="18" t="s">
        <v>3293</v>
      </c>
      <c r="C22" s="18" t="s">
        <v>3252</v>
      </c>
      <c r="D22" s="18" t="s">
        <v>3253</v>
      </c>
      <c r="E22" s="18" t="s">
        <v>3310</v>
      </c>
      <c r="F22" s="18" t="s">
        <v>3255</v>
      </c>
      <c r="G22" s="18" t="s">
        <v>3311</v>
      </c>
      <c r="H22" s="18" t="s">
        <v>3257</v>
      </c>
      <c r="I22" s="18" t="s">
        <v>3258</v>
      </c>
      <c r="J22" s="18" t="s">
        <v>3310</v>
      </c>
    </row>
    <row r="23" ht="28.5" spans="1:10">
      <c r="A23" s="18"/>
      <c r="B23" s="18" t="s">
        <v>3293</v>
      </c>
      <c r="C23" s="18" t="s">
        <v>3252</v>
      </c>
      <c r="D23" s="18" t="s">
        <v>3280</v>
      </c>
      <c r="E23" s="18" t="s">
        <v>3312</v>
      </c>
      <c r="F23" s="18" t="s">
        <v>3255</v>
      </c>
      <c r="G23" s="18" t="s">
        <v>3313</v>
      </c>
      <c r="H23" s="18" t="s">
        <v>3314</v>
      </c>
      <c r="I23" s="18" t="s">
        <v>3265</v>
      </c>
      <c r="J23" s="18" t="s">
        <v>3315</v>
      </c>
    </row>
    <row r="24" ht="42.75" spans="1:10">
      <c r="A24" s="18"/>
      <c r="B24" s="18" t="s">
        <v>3293</v>
      </c>
      <c r="C24" s="18" t="s">
        <v>3267</v>
      </c>
      <c r="D24" s="18" t="s">
        <v>3316</v>
      </c>
      <c r="E24" s="18" t="s">
        <v>3317</v>
      </c>
      <c r="F24" s="18" t="s">
        <v>3255</v>
      </c>
      <c r="G24" s="18" t="s">
        <v>3317</v>
      </c>
      <c r="H24" s="18" t="s">
        <v>3257</v>
      </c>
      <c r="I24" s="18" t="s">
        <v>3258</v>
      </c>
      <c r="J24" s="18" t="s">
        <v>3317</v>
      </c>
    </row>
    <row r="25" ht="28.5" spans="1:10">
      <c r="A25" s="18"/>
      <c r="B25" s="18" t="s">
        <v>3293</v>
      </c>
      <c r="C25" s="18" t="s">
        <v>3267</v>
      </c>
      <c r="D25" s="18" t="s">
        <v>3268</v>
      </c>
      <c r="E25" s="18" t="s">
        <v>3318</v>
      </c>
      <c r="F25" s="18" t="s">
        <v>3255</v>
      </c>
      <c r="G25" s="18" t="s">
        <v>3319</v>
      </c>
      <c r="H25" s="18" t="s">
        <v>3257</v>
      </c>
      <c r="I25" s="18" t="s">
        <v>3258</v>
      </c>
      <c r="J25" s="18" t="s">
        <v>3319</v>
      </c>
    </row>
    <row r="26" ht="28.5" spans="1:10">
      <c r="A26" s="18"/>
      <c r="B26" s="18" t="s">
        <v>3293</v>
      </c>
      <c r="C26" s="18" t="s">
        <v>3270</v>
      </c>
      <c r="D26" s="18" t="s">
        <v>3271</v>
      </c>
      <c r="E26" s="18" t="s">
        <v>3320</v>
      </c>
      <c r="F26" s="18" t="s">
        <v>3273</v>
      </c>
      <c r="G26" s="18" t="s">
        <v>3320</v>
      </c>
      <c r="H26" s="18" t="s">
        <v>3257</v>
      </c>
      <c r="I26" s="18" t="s">
        <v>3258</v>
      </c>
      <c r="J26" s="18" t="s">
        <v>3320</v>
      </c>
    </row>
    <row r="27" ht="99.75" spans="1:10">
      <c r="A27" s="18"/>
      <c r="B27" s="18" t="s">
        <v>3293</v>
      </c>
      <c r="C27" s="18" t="s">
        <v>3270</v>
      </c>
      <c r="D27" s="18" t="s">
        <v>3271</v>
      </c>
      <c r="E27" s="18" t="s">
        <v>3321</v>
      </c>
      <c r="F27" s="18" t="s">
        <v>3273</v>
      </c>
      <c r="G27" s="18" t="s">
        <v>3322</v>
      </c>
      <c r="H27" s="18" t="s">
        <v>3257</v>
      </c>
      <c r="I27" s="18" t="s">
        <v>3258</v>
      </c>
      <c r="J27" s="18" t="s">
        <v>3323</v>
      </c>
    </row>
    <row r="28" ht="57" spans="1:10">
      <c r="A28" s="18"/>
      <c r="B28" s="18" t="s">
        <v>3293</v>
      </c>
      <c r="C28" s="18" t="s">
        <v>3270</v>
      </c>
      <c r="D28" s="18" t="s">
        <v>3271</v>
      </c>
      <c r="E28" s="18" t="s">
        <v>3324</v>
      </c>
      <c r="F28" s="18" t="s">
        <v>3273</v>
      </c>
      <c r="G28" s="18" t="s">
        <v>3325</v>
      </c>
      <c r="H28" s="18" t="s">
        <v>3257</v>
      </c>
      <c r="I28" s="18" t="s">
        <v>3258</v>
      </c>
      <c r="J28" s="18" t="s">
        <v>3324</v>
      </c>
    </row>
    <row r="29" ht="23" customHeight="1" spans="1:10">
      <c r="A29" s="18" t="s">
        <v>3326</v>
      </c>
      <c r="B29" s="18" t="s">
        <v>3327</v>
      </c>
      <c r="C29" s="18" t="s">
        <v>3252</v>
      </c>
      <c r="D29" s="18" t="s">
        <v>3294</v>
      </c>
      <c r="E29" s="18" t="s">
        <v>3328</v>
      </c>
      <c r="F29" s="18" t="s">
        <v>3255</v>
      </c>
      <c r="G29" s="18" t="s">
        <v>3329</v>
      </c>
      <c r="H29" s="18" t="s">
        <v>3264</v>
      </c>
      <c r="I29" s="18" t="s">
        <v>3265</v>
      </c>
      <c r="J29" s="18" t="s">
        <v>3330</v>
      </c>
    </row>
    <row r="30" ht="23" customHeight="1" spans="1:10">
      <c r="A30" s="18"/>
      <c r="B30" s="18" t="s">
        <v>3327</v>
      </c>
      <c r="C30" s="18" t="s">
        <v>3252</v>
      </c>
      <c r="D30" s="18" t="s">
        <v>3294</v>
      </c>
      <c r="E30" s="18" t="s">
        <v>3331</v>
      </c>
      <c r="F30" s="18" t="s">
        <v>3262</v>
      </c>
      <c r="G30" s="18" t="s">
        <v>3332</v>
      </c>
      <c r="H30" s="18" t="s">
        <v>3264</v>
      </c>
      <c r="I30" s="18" t="s">
        <v>3265</v>
      </c>
      <c r="J30" s="18" t="s">
        <v>3333</v>
      </c>
    </row>
    <row r="31" ht="23" customHeight="1" spans="1:10">
      <c r="A31" s="18"/>
      <c r="B31" s="18" t="s">
        <v>3327</v>
      </c>
      <c r="C31" s="18" t="s">
        <v>3252</v>
      </c>
      <c r="D31" s="18" t="s">
        <v>3294</v>
      </c>
      <c r="E31" s="18" t="s">
        <v>3334</v>
      </c>
      <c r="F31" s="18" t="s">
        <v>3255</v>
      </c>
      <c r="G31" s="18" t="s">
        <v>3335</v>
      </c>
      <c r="H31" s="18" t="s">
        <v>3264</v>
      </c>
      <c r="I31" s="18" t="s">
        <v>3265</v>
      </c>
      <c r="J31" s="18" t="s">
        <v>3336</v>
      </c>
    </row>
    <row r="32" ht="23" customHeight="1" spans="1:10">
      <c r="A32" s="18"/>
      <c r="B32" s="18" t="s">
        <v>3327</v>
      </c>
      <c r="C32" s="18" t="s">
        <v>3252</v>
      </c>
      <c r="D32" s="18" t="s">
        <v>3253</v>
      </c>
      <c r="E32" s="18" t="s">
        <v>3337</v>
      </c>
      <c r="F32" s="18" t="s">
        <v>3255</v>
      </c>
      <c r="G32" s="18" t="s">
        <v>3338</v>
      </c>
      <c r="H32" s="18" t="s">
        <v>3257</v>
      </c>
      <c r="I32" s="18" t="s">
        <v>3258</v>
      </c>
      <c r="J32" s="18" t="s">
        <v>3339</v>
      </c>
    </row>
    <row r="33" ht="23" customHeight="1" spans="1:10">
      <c r="A33" s="18"/>
      <c r="B33" s="18" t="s">
        <v>3327</v>
      </c>
      <c r="C33" s="18" t="s">
        <v>3252</v>
      </c>
      <c r="D33" s="18" t="s">
        <v>3253</v>
      </c>
      <c r="E33" s="18" t="s">
        <v>3340</v>
      </c>
      <c r="F33" s="18" t="s">
        <v>3255</v>
      </c>
      <c r="G33" s="18" t="s">
        <v>3341</v>
      </c>
      <c r="H33" s="18" t="s">
        <v>3257</v>
      </c>
      <c r="I33" s="18" t="s">
        <v>3258</v>
      </c>
      <c r="J33" s="18" t="s">
        <v>3342</v>
      </c>
    </row>
    <row r="34" ht="23" customHeight="1" spans="1:10">
      <c r="A34" s="18"/>
      <c r="B34" s="18" t="s">
        <v>3327</v>
      </c>
      <c r="C34" s="18" t="s">
        <v>3252</v>
      </c>
      <c r="D34" s="18" t="s">
        <v>3280</v>
      </c>
      <c r="E34" s="18" t="s">
        <v>3343</v>
      </c>
      <c r="F34" s="18" t="s">
        <v>3255</v>
      </c>
      <c r="G34" s="18" t="s">
        <v>3344</v>
      </c>
      <c r="H34" s="18" t="s">
        <v>3314</v>
      </c>
      <c r="I34" s="18" t="s">
        <v>3265</v>
      </c>
      <c r="J34" s="18" t="s">
        <v>3345</v>
      </c>
    </row>
    <row r="35" ht="23" customHeight="1" spans="1:10">
      <c r="A35" s="18"/>
      <c r="B35" s="18" t="s">
        <v>3327</v>
      </c>
      <c r="C35" s="18" t="s">
        <v>3267</v>
      </c>
      <c r="D35" s="18" t="s">
        <v>3268</v>
      </c>
      <c r="E35" s="18" t="s">
        <v>3346</v>
      </c>
      <c r="F35" s="18" t="s">
        <v>3255</v>
      </c>
      <c r="G35" s="18" t="s">
        <v>3256</v>
      </c>
      <c r="H35" s="18" t="s">
        <v>3257</v>
      </c>
      <c r="I35" s="18" t="s">
        <v>3258</v>
      </c>
      <c r="J35" s="18" t="s">
        <v>3347</v>
      </c>
    </row>
    <row r="36" ht="23" customHeight="1" spans="1:10">
      <c r="A36" s="18"/>
      <c r="B36" s="18" t="s">
        <v>3327</v>
      </c>
      <c r="C36" s="18" t="s">
        <v>3267</v>
      </c>
      <c r="D36" s="18" t="s">
        <v>3348</v>
      </c>
      <c r="E36" s="18" t="s">
        <v>3349</v>
      </c>
      <c r="F36" s="18" t="s">
        <v>3255</v>
      </c>
      <c r="G36" s="18" t="s">
        <v>3341</v>
      </c>
      <c r="H36" s="18" t="s">
        <v>3257</v>
      </c>
      <c r="I36" s="18" t="s">
        <v>3258</v>
      </c>
      <c r="J36" s="18" t="s">
        <v>3350</v>
      </c>
    </row>
    <row r="37" ht="23" customHeight="1" spans="1:10">
      <c r="A37" s="18"/>
      <c r="B37" s="18" t="s">
        <v>3327</v>
      </c>
      <c r="C37" s="18" t="s">
        <v>3270</v>
      </c>
      <c r="D37" s="18" t="s">
        <v>3271</v>
      </c>
      <c r="E37" s="18" t="s">
        <v>3351</v>
      </c>
      <c r="F37" s="18" t="s">
        <v>3273</v>
      </c>
      <c r="G37" s="18" t="s">
        <v>3352</v>
      </c>
      <c r="H37" s="18" t="s">
        <v>3257</v>
      </c>
      <c r="I37" s="18" t="s">
        <v>3258</v>
      </c>
      <c r="J37" s="18" t="s">
        <v>3353</v>
      </c>
    </row>
    <row r="38" ht="23" customHeight="1" spans="1:10">
      <c r="A38" s="18"/>
      <c r="B38" s="18" t="s">
        <v>3327</v>
      </c>
      <c r="C38" s="18" t="s">
        <v>3270</v>
      </c>
      <c r="D38" s="18" t="s">
        <v>3271</v>
      </c>
      <c r="E38" s="18" t="s">
        <v>3354</v>
      </c>
      <c r="F38" s="18" t="s">
        <v>3255</v>
      </c>
      <c r="G38" s="18" t="s">
        <v>3256</v>
      </c>
      <c r="H38" s="18" t="s">
        <v>3257</v>
      </c>
      <c r="I38" s="18" t="s">
        <v>3258</v>
      </c>
      <c r="J38" s="18" t="s">
        <v>3355</v>
      </c>
    </row>
    <row r="39" ht="23" customHeight="1" spans="1:10">
      <c r="A39" s="18"/>
      <c r="B39" s="18" t="s">
        <v>3327</v>
      </c>
      <c r="C39" s="18" t="s">
        <v>3270</v>
      </c>
      <c r="D39" s="18" t="s">
        <v>3271</v>
      </c>
      <c r="E39" s="18" t="s">
        <v>3356</v>
      </c>
      <c r="F39" s="18" t="s">
        <v>3255</v>
      </c>
      <c r="G39" s="18" t="s">
        <v>3357</v>
      </c>
      <c r="H39" s="18" t="s">
        <v>3257</v>
      </c>
      <c r="I39" s="18" t="s">
        <v>3258</v>
      </c>
      <c r="J39" s="18" t="s">
        <v>3358</v>
      </c>
    </row>
    <row r="40" ht="24" customHeight="1" spans="1:10">
      <c r="A40" s="19" t="s">
        <v>3359</v>
      </c>
      <c r="B40" s="20"/>
      <c r="C40" s="20"/>
      <c r="D40" s="20"/>
      <c r="E40" s="20"/>
      <c r="F40" s="20"/>
      <c r="G40" s="20"/>
      <c r="H40" s="20"/>
      <c r="I40" s="20"/>
      <c r="J40" s="22"/>
    </row>
    <row r="41" ht="28.5" spans="1:10">
      <c r="A41" s="18" t="s">
        <v>3360</v>
      </c>
      <c r="B41" s="18" t="s">
        <v>3361</v>
      </c>
      <c r="C41" s="18" t="s">
        <v>3252</v>
      </c>
      <c r="D41" s="18" t="s">
        <v>3294</v>
      </c>
      <c r="E41" s="18" t="s">
        <v>3362</v>
      </c>
      <c r="F41" s="18" t="s">
        <v>3255</v>
      </c>
      <c r="G41" s="18" t="s">
        <v>3363</v>
      </c>
      <c r="H41" s="18" t="s">
        <v>3364</v>
      </c>
      <c r="I41" s="18" t="s">
        <v>3265</v>
      </c>
      <c r="J41" s="18" t="s">
        <v>3365</v>
      </c>
    </row>
    <row r="42" ht="28.5" spans="1:10">
      <c r="A42" s="18"/>
      <c r="B42" s="18" t="s">
        <v>3361</v>
      </c>
      <c r="C42" s="18" t="s">
        <v>3252</v>
      </c>
      <c r="D42" s="18" t="s">
        <v>3253</v>
      </c>
      <c r="E42" s="18" t="s">
        <v>3366</v>
      </c>
      <c r="F42" s="18" t="s">
        <v>3255</v>
      </c>
      <c r="G42" s="18" t="s">
        <v>3256</v>
      </c>
      <c r="H42" s="18" t="s">
        <v>3257</v>
      </c>
      <c r="I42" s="18" t="s">
        <v>3258</v>
      </c>
      <c r="J42" s="18" t="s">
        <v>3367</v>
      </c>
    </row>
    <row r="43" ht="28.5" spans="1:10">
      <c r="A43" s="18"/>
      <c r="B43" s="18" t="s">
        <v>3361</v>
      </c>
      <c r="C43" s="18" t="s">
        <v>3267</v>
      </c>
      <c r="D43" s="18" t="s">
        <v>3268</v>
      </c>
      <c r="E43" s="18" t="s">
        <v>3368</v>
      </c>
      <c r="F43" s="18" t="s">
        <v>3255</v>
      </c>
      <c r="G43" s="18" t="s">
        <v>3256</v>
      </c>
      <c r="H43" s="18" t="s">
        <v>3257</v>
      </c>
      <c r="I43" s="18" t="s">
        <v>3258</v>
      </c>
      <c r="J43" s="18" t="s">
        <v>3369</v>
      </c>
    </row>
    <row r="44" ht="28.5" spans="1:10">
      <c r="A44" s="18"/>
      <c r="B44" s="18" t="s">
        <v>3361</v>
      </c>
      <c r="C44" s="18" t="s">
        <v>3270</v>
      </c>
      <c r="D44" s="18" t="s">
        <v>3271</v>
      </c>
      <c r="E44" s="18" t="s">
        <v>3370</v>
      </c>
      <c r="F44" s="18" t="s">
        <v>3255</v>
      </c>
      <c r="G44" s="18" t="s">
        <v>3256</v>
      </c>
      <c r="H44" s="18" t="s">
        <v>3257</v>
      </c>
      <c r="I44" s="18" t="s">
        <v>3258</v>
      </c>
      <c r="J44" s="18" t="s">
        <v>3371</v>
      </c>
    </row>
    <row r="45" ht="23" customHeight="1" spans="1:10">
      <c r="A45" s="19" t="s">
        <v>3372</v>
      </c>
      <c r="B45" s="20"/>
      <c r="C45" s="20"/>
      <c r="D45" s="20"/>
      <c r="E45" s="20"/>
      <c r="F45" s="20"/>
      <c r="G45" s="20"/>
      <c r="H45" s="20"/>
      <c r="I45" s="20"/>
      <c r="J45" s="22"/>
    </row>
    <row r="46" ht="28.5" spans="1:10">
      <c r="A46" s="18" t="s">
        <v>3373</v>
      </c>
      <c r="B46" s="18" t="s">
        <v>3374</v>
      </c>
      <c r="C46" s="18" t="s">
        <v>3252</v>
      </c>
      <c r="D46" s="18" t="s">
        <v>3294</v>
      </c>
      <c r="E46" s="18" t="s">
        <v>3375</v>
      </c>
      <c r="F46" s="18" t="s">
        <v>3255</v>
      </c>
      <c r="G46" s="18" t="s">
        <v>3256</v>
      </c>
      <c r="H46" s="18" t="s">
        <v>3257</v>
      </c>
      <c r="I46" s="18" t="s">
        <v>3265</v>
      </c>
      <c r="J46" s="18" t="s">
        <v>3375</v>
      </c>
    </row>
    <row r="47" ht="42.75" spans="1:10">
      <c r="A47" s="18"/>
      <c r="B47" s="18" t="s">
        <v>3374</v>
      </c>
      <c r="C47" s="18" t="s">
        <v>3252</v>
      </c>
      <c r="D47" s="18" t="s">
        <v>3253</v>
      </c>
      <c r="E47" s="18" t="s">
        <v>3376</v>
      </c>
      <c r="F47" s="18" t="s">
        <v>3255</v>
      </c>
      <c r="G47" s="18" t="s">
        <v>3256</v>
      </c>
      <c r="H47" s="18" t="s">
        <v>3257</v>
      </c>
      <c r="I47" s="18" t="s">
        <v>3265</v>
      </c>
      <c r="J47" s="18" t="s">
        <v>3376</v>
      </c>
    </row>
    <row r="48" ht="42.75" spans="1:10">
      <c r="A48" s="18"/>
      <c r="B48" s="18" t="s">
        <v>3374</v>
      </c>
      <c r="C48" s="18" t="s">
        <v>3252</v>
      </c>
      <c r="D48" s="18" t="s">
        <v>3280</v>
      </c>
      <c r="E48" s="18" t="s">
        <v>3377</v>
      </c>
      <c r="F48" s="18" t="s">
        <v>3255</v>
      </c>
      <c r="G48" s="18" t="s">
        <v>3256</v>
      </c>
      <c r="H48" s="18" t="s">
        <v>3257</v>
      </c>
      <c r="I48" s="18" t="s">
        <v>3265</v>
      </c>
      <c r="J48" s="18" t="s">
        <v>3377</v>
      </c>
    </row>
    <row r="49" ht="57" spans="1:10">
      <c r="A49" s="18"/>
      <c r="B49" s="18" t="s">
        <v>3374</v>
      </c>
      <c r="C49" s="18" t="s">
        <v>3267</v>
      </c>
      <c r="D49" s="18" t="s">
        <v>3316</v>
      </c>
      <c r="E49" s="18" t="s">
        <v>3378</v>
      </c>
      <c r="F49" s="18" t="s">
        <v>3255</v>
      </c>
      <c r="G49" s="18" t="s">
        <v>3256</v>
      </c>
      <c r="H49" s="18" t="s">
        <v>3257</v>
      </c>
      <c r="I49" s="18" t="s">
        <v>3265</v>
      </c>
      <c r="J49" s="18" t="s">
        <v>3378</v>
      </c>
    </row>
    <row r="50" ht="66" customHeight="1" spans="1:10">
      <c r="A50" s="18"/>
      <c r="B50" s="18" t="s">
        <v>3374</v>
      </c>
      <c r="C50" s="18" t="s">
        <v>3267</v>
      </c>
      <c r="D50" s="18" t="s">
        <v>3268</v>
      </c>
      <c r="E50" s="18" t="s">
        <v>3379</v>
      </c>
      <c r="F50" s="18" t="s">
        <v>3255</v>
      </c>
      <c r="G50" s="18" t="s">
        <v>3256</v>
      </c>
      <c r="H50" s="18" t="s">
        <v>3257</v>
      </c>
      <c r="I50" s="18" t="s">
        <v>3265</v>
      </c>
      <c r="J50" s="18" t="s">
        <v>3379</v>
      </c>
    </row>
    <row r="51" ht="81" customHeight="1" spans="1:10">
      <c r="A51" s="18"/>
      <c r="B51" s="18" t="s">
        <v>3374</v>
      </c>
      <c r="C51" s="18" t="s">
        <v>3267</v>
      </c>
      <c r="D51" s="18" t="s">
        <v>3286</v>
      </c>
      <c r="E51" s="18" t="s">
        <v>3380</v>
      </c>
      <c r="F51" s="18" t="s">
        <v>3255</v>
      </c>
      <c r="G51" s="18" t="s">
        <v>3256</v>
      </c>
      <c r="H51" s="18" t="s">
        <v>3257</v>
      </c>
      <c r="I51" s="18" t="s">
        <v>3265</v>
      </c>
      <c r="J51" s="18" t="s">
        <v>3380</v>
      </c>
    </row>
    <row r="52" ht="66" customHeight="1" spans="1:10">
      <c r="A52" s="18"/>
      <c r="B52" s="18" t="s">
        <v>3374</v>
      </c>
      <c r="C52" s="18" t="s">
        <v>3267</v>
      </c>
      <c r="D52" s="18" t="s">
        <v>3348</v>
      </c>
      <c r="E52" s="18" t="s">
        <v>3381</v>
      </c>
      <c r="F52" s="18" t="s">
        <v>3255</v>
      </c>
      <c r="G52" s="18" t="s">
        <v>3256</v>
      </c>
      <c r="H52" s="18" t="s">
        <v>3257</v>
      </c>
      <c r="I52" s="18" t="s">
        <v>3265</v>
      </c>
      <c r="J52" s="18" t="s">
        <v>3381</v>
      </c>
    </row>
    <row r="53" ht="99.75" spans="1:10">
      <c r="A53" s="18"/>
      <c r="B53" s="18" t="s">
        <v>3374</v>
      </c>
      <c r="C53" s="18" t="s">
        <v>3270</v>
      </c>
      <c r="D53" s="18" t="s">
        <v>3271</v>
      </c>
      <c r="E53" s="18" t="s">
        <v>3382</v>
      </c>
      <c r="F53" s="18" t="s">
        <v>3273</v>
      </c>
      <c r="G53" s="18" t="s">
        <v>3352</v>
      </c>
      <c r="H53" s="18" t="s">
        <v>3257</v>
      </c>
      <c r="I53" s="18" t="s">
        <v>3265</v>
      </c>
      <c r="J53" s="18" t="s">
        <v>3382</v>
      </c>
    </row>
    <row r="54" ht="28.5" spans="1:10">
      <c r="A54" s="18" t="s">
        <v>3383</v>
      </c>
      <c r="B54" s="18" t="s">
        <v>3374</v>
      </c>
      <c r="C54" s="18" t="s">
        <v>3252</v>
      </c>
      <c r="D54" s="18" t="s">
        <v>3294</v>
      </c>
      <c r="E54" s="18" t="s">
        <v>3375</v>
      </c>
      <c r="F54" s="18" t="s">
        <v>3255</v>
      </c>
      <c r="G54" s="18" t="s">
        <v>3256</v>
      </c>
      <c r="H54" s="18" t="s">
        <v>3257</v>
      </c>
      <c r="I54" s="18" t="s">
        <v>3265</v>
      </c>
      <c r="J54" s="18" t="s">
        <v>3375</v>
      </c>
    </row>
    <row r="55" ht="42.75" spans="1:10">
      <c r="A55" s="18"/>
      <c r="B55" s="18" t="s">
        <v>3374</v>
      </c>
      <c r="C55" s="18" t="s">
        <v>3252</v>
      </c>
      <c r="D55" s="18" t="s">
        <v>3253</v>
      </c>
      <c r="E55" s="18" t="s">
        <v>3376</v>
      </c>
      <c r="F55" s="18" t="s">
        <v>3255</v>
      </c>
      <c r="G55" s="18" t="s">
        <v>3256</v>
      </c>
      <c r="H55" s="18" t="s">
        <v>3257</v>
      </c>
      <c r="I55" s="18" t="s">
        <v>3265</v>
      </c>
      <c r="J55" s="18" t="s">
        <v>3376</v>
      </c>
    </row>
    <row r="56" ht="42.75" spans="1:10">
      <c r="A56" s="18"/>
      <c r="B56" s="18" t="s">
        <v>3374</v>
      </c>
      <c r="C56" s="18" t="s">
        <v>3252</v>
      </c>
      <c r="D56" s="18" t="s">
        <v>3280</v>
      </c>
      <c r="E56" s="18" t="s">
        <v>3377</v>
      </c>
      <c r="F56" s="18" t="s">
        <v>3255</v>
      </c>
      <c r="G56" s="18" t="s">
        <v>3256</v>
      </c>
      <c r="H56" s="18" t="s">
        <v>3257</v>
      </c>
      <c r="I56" s="18" t="s">
        <v>3265</v>
      </c>
      <c r="J56" s="18" t="s">
        <v>3377</v>
      </c>
    </row>
    <row r="57" ht="57" spans="1:10">
      <c r="A57" s="18"/>
      <c r="B57" s="18" t="s">
        <v>3374</v>
      </c>
      <c r="C57" s="18" t="s">
        <v>3267</v>
      </c>
      <c r="D57" s="18" t="s">
        <v>3316</v>
      </c>
      <c r="E57" s="18" t="s">
        <v>3378</v>
      </c>
      <c r="F57" s="18" t="s">
        <v>3255</v>
      </c>
      <c r="G57" s="18" t="s">
        <v>3256</v>
      </c>
      <c r="H57" s="18" t="s">
        <v>3257</v>
      </c>
      <c r="I57" s="18" t="s">
        <v>3265</v>
      </c>
      <c r="J57" s="18" t="s">
        <v>3378</v>
      </c>
    </row>
    <row r="58" ht="57" spans="1:10">
      <c r="A58" s="18"/>
      <c r="B58" s="18" t="s">
        <v>3374</v>
      </c>
      <c r="C58" s="18" t="s">
        <v>3267</v>
      </c>
      <c r="D58" s="18" t="s">
        <v>3268</v>
      </c>
      <c r="E58" s="18" t="s">
        <v>3379</v>
      </c>
      <c r="F58" s="18" t="s">
        <v>3255</v>
      </c>
      <c r="G58" s="18" t="s">
        <v>3256</v>
      </c>
      <c r="H58" s="18" t="s">
        <v>3257</v>
      </c>
      <c r="I58" s="18" t="s">
        <v>3265</v>
      </c>
      <c r="J58" s="18" t="s">
        <v>3379</v>
      </c>
    </row>
    <row r="59" ht="71.25" spans="1:10">
      <c r="A59" s="18"/>
      <c r="B59" s="18" t="s">
        <v>3374</v>
      </c>
      <c r="C59" s="18" t="s">
        <v>3267</v>
      </c>
      <c r="D59" s="18" t="s">
        <v>3286</v>
      </c>
      <c r="E59" s="18" t="s">
        <v>3380</v>
      </c>
      <c r="F59" s="18" t="s">
        <v>3255</v>
      </c>
      <c r="G59" s="18" t="s">
        <v>3256</v>
      </c>
      <c r="H59" s="18" t="s">
        <v>3257</v>
      </c>
      <c r="I59" s="18" t="s">
        <v>3265</v>
      </c>
      <c r="J59" s="18" t="s">
        <v>3380</v>
      </c>
    </row>
    <row r="60" ht="28.5" spans="1:10">
      <c r="A60" s="18"/>
      <c r="B60" s="18" t="s">
        <v>3374</v>
      </c>
      <c r="C60" s="18" t="s">
        <v>3267</v>
      </c>
      <c r="D60" s="18" t="s">
        <v>3348</v>
      </c>
      <c r="E60" s="18" t="s">
        <v>3381</v>
      </c>
      <c r="F60" s="18" t="s">
        <v>3255</v>
      </c>
      <c r="G60" s="18" t="s">
        <v>3256</v>
      </c>
      <c r="H60" s="18" t="s">
        <v>3257</v>
      </c>
      <c r="I60" s="18" t="s">
        <v>3265</v>
      </c>
      <c r="J60" s="18" t="s">
        <v>3381</v>
      </c>
    </row>
    <row r="61" ht="99.75" spans="1:10">
      <c r="A61" s="18"/>
      <c r="B61" s="18" t="s">
        <v>3374</v>
      </c>
      <c r="C61" s="18" t="s">
        <v>3270</v>
      </c>
      <c r="D61" s="18" t="s">
        <v>3271</v>
      </c>
      <c r="E61" s="18" t="s">
        <v>3382</v>
      </c>
      <c r="F61" s="18" t="s">
        <v>3273</v>
      </c>
      <c r="G61" s="18" t="s">
        <v>3352</v>
      </c>
      <c r="H61" s="18" t="s">
        <v>3257</v>
      </c>
      <c r="I61" s="18" t="s">
        <v>3265</v>
      </c>
      <c r="J61" s="18" t="s">
        <v>3382</v>
      </c>
    </row>
    <row r="62" ht="47" customHeight="1" spans="1:10">
      <c r="A62" s="18" t="s">
        <v>3384</v>
      </c>
      <c r="B62" s="18" t="s">
        <v>3385</v>
      </c>
      <c r="C62" s="18" t="s">
        <v>3252</v>
      </c>
      <c r="D62" s="18" t="s">
        <v>3294</v>
      </c>
      <c r="E62" s="18" t="s">
        <v>3386</v>
      </c>
      <c r="F62" s="18" t="s">
        <v>3255</v>
      </c>
      <c r="G62" s="18" t="s">
        <v>3256</v>
      </c>
      <c r="H62" s="18" t="s">
        <v>3257</v>
      </c>
      <c r="I62" s="18" t="s">
        <v>3265</v>
      </c>
      <c r="J62" s="18" t="s">
        <v>3387</v>
      </c>
    </row>
    <row r="63" ht="47" customHeight="1" spans="1:10">
      <c r="A63" s="18"/>
      <c r="B63" s="18" t="s">
        <v>3385</v>
      </c>
      <c r="C63" s="18" t="s">
        <v>3267</v>
      </c>
      <c r="D63" s="18" t="s">
        <v>3268</v>
      </c>
      <c r="E63" s="18" t="s">
        <v>3388</v>
      </c>
      <c r="F63" s="18" t="s">
        <v>3255</v>
      </c>
      <c r="G63" s="18" t="s">
        <v>3256</v>
      </c>
      <c r="H63" s="18" t="s">
        <v>3257</v>
      </c>
      <c r="I63" s="18" t="s">
        <v>3265</v>
      </c>
      <c r="J63" s="18" t="s">
        <v>3387</v>
      </c>
    </row>
    <row r="64" ht="66" customHeight="1" spans="1:10">
      <c r="A64" s="18"/>
      <c r="B64" s="18" t="s">
        <v>3385</v>
      </c>
      <c r="C64" s="18" t="s">
        <v>3270</v>
      </c>
      <c r="D64" s="18" t="s">
        <v>3271</v>
      </c>
      <c r="E64" s="18" t="s">
        <v>3289</v>
      </c>
      <c r="F64" s="18" t="s">
        <v>3273</v>
      </c>
      <c r="G64" s="18" t="s">
        <v>3352</v>
      </c>
      <c r="H64" s="18" t="s">
        <v>3257</v>
      </c>
      <c r="I64" s="18" t="s">
        <v>3265</v>
      </c>
      <c r="J64" s="18" t="s">
        <v>3387</v>
      </c>
    </row>
    <row r="65" ht="18.75" spans="1:10">
      <c r="A65" s="19" t="s">
        <v>3389</v>
      </c>
      <c r="B65" s="20"/>
      <c r="C65" s="20"/>
      <c r="D65" s="20"/>
      <c r="E65" s="20"/>
      <c r="F65" s="20"/>
      <c r="G65" s="20"/>
      <c r="H65" s="20"/>
      <c r="I65" s="20"/>
      <c r="J65" s="22"/>
    </row>
    <row r="66" ht="42.75" spans="1:10">
      <c r="A66" s="18" t="s">
        <v>3390</v>
      </c>
      <c r="B66" s="18" t="s">
        <v>3391</v>
      </c>
      <c r="C66" s="18" t="s">
        <v>3252</v>
      </c>
      <c r="D66" s="18" t="s">
        <v>3294</v>
      </c>
      <c r="E66" s="18" t="s">
        <v>3392</v>
      </c>
      <c r="F66" s="18" t="s">
        <v>3255</v>
      </c>
      <c r="G66" s="18" t="s">
        <v>3256</v>
      </c>
      <c r="H66" s="18" t="s">
        <v>3257</v>
      </c>
      <c r="I66" s="18" t="s">
        <v>3265</v>
      </c>
      <c r="J66" s="18" t="s">
        <v>3393</v>
      </c>
    </row>
    <row r="67" ht="57" spans="1:10">
      <c r="A67" s="18"/>
      <c r="B67" s="18" t="s">
        <v>3391</v>
      </c>
      <c r="C67" s="18" t="s">
        <v>3252</v>
      </c>
      <c r="D67" s="18" t="s">
        <v>3253</v>
      </c>
      <c r="E67" s="18" t="s">
        <v>3394</v>
      </c>
      <c r="F67" s="18" t="s">
        <v>3273</v>
      </c>
      <c r="G67" s="18" t="s">
        <v>3395</v>
      </c>
      <c r="H67" s="18" t="s">
        <v>3257</v>
      </c>
      <c r="I67" s="18" t="s">
        <v>3265</v>
      </c>
      <c r="J67" s="18" t="s">
        <v>3396</v>
      </c>
    </row>
    <row r="68" ht="28.5" spans="1:10">
      <c r="A68" s="18"/>
      <c r="B68" s="18" t="s">
        <v>3391</v>
      </c>
      <c r="C68" s="18" t="s">
        <v>3252</v>
      </c>
      <c r="D68" s="18" t="s">
        <v>3280</v>
      </c>
      <c r="E68" s="18" t="s">
        <v>3397</v>
      </c>
      <c r="F68" s="18" t="s">
        <v>3255</v>
      </c>
      <c r="G68" s="18" t="s">
        <v>3256</v>
      </c>
      <c r="H68" s="18" t="s">
        <v>3257</v>
      </c>
      <c r="I68" s="18" t="s">
        <v>3265</v>
      </c>
      <c r="J68" s="18" t="s">
        <v>3398</v>
      </c>
    </row>
    <row r="69" ht="71.25" spans="1:10">
      <c r="A69" s="18"/>
      <c r="B69" s="18" t="s">
        <v>3391</v>
      </c>
      <c r="C69" s="18" t="s">
        <v>3267</v>
      </c>
      <c r="D69" s="18" t="s">
        <v>3268</v>
      </c>
      <c r="E69" s="18" t="s">
        <v>3399</v>
      </c>
      <c r="F69" s="18" t="s">
        <v>3273</v>
      </c>
      <c r="G69" s="18" t="s">
        <v>3400</v>
      </c>
      <c r="H69" s="18" t="s">
        <v>3257</v>
      </c>
      <c r="I69" s="18" t="s">
        <v>3265</v>
      </c>
      <c r="J69" s="18" t="s">
        <v>3401</v>
      </c>
    </row>
    <row r="70" ht="14.25" spans="1:10">
      <c r="A70" s="18"/>
      <c r="B70" s="18" t="s">
        <v>3391</v>
      </c>
      <c r="C70" s="18" t="s">
        <v>3267</v>
      </c>
      <c r="D70" s="18" t="s">
        <v>3348</v>
      </c>
      <c r="E70" s="18" t="s">
        <v>3402</v>
      </c>
      <c r="F70" s="18" t="s">
        <v>3273</v>
      </c>
      <c r="G70" s="18" t="s">
        <v>3352</v>
      </c>
      <c r="H70" s="18" t="s">
        <v>3257</v>
      </c>
      <c r="I70" s="18" t="s">
        <v>3265</v>
      </c>
      <c r="J70" s="18" t="s">
        <v>3403</v>
      </c>
    </row>
    <row r="71" ht="14.25" spans="1:10">
      <c r="A71" s="18"/>
      <c r="B71" s="18" t="s">
        <v>3391</v>
      </c>
      <c r="C71" s="18" t="s">
        <v>3270</v>
      </c>
      <c r="D71" s="18" t="s">
        <v>3271</v>
      </c>
      <c r="E71" s="18" t="s">
        <v>3404</v>
      </c>
      <c r="F71" s="18" t="s">
        <v>3273</v>
      </c>
      <c r="G71" s="18" t="s">
        <v>3352</v>
      </c>
      <c r="H71" s="18" t="s">
        <v>3257</v>
      </c>
      <c r="I71" s="18" t="s">
        <v>3265</v>
      </c>
      <c r="J71" s="18" t="s">
        <v>3405</v>
      </c>
    </row>
    <row r="72" ht="14.25" spans="1:10">
      <c r="A72" s="18"/>
      <c r="B72" s="18" t="s">
        <v>3391</v>
      </c>
      <c r="C72" s="18" t="s">
        <v>3270</v>
      </c>
      <c r="D72" s="18" t="s">
        <v>3271</v>
      </c>
      <c r="E72" s="18" t="s">
        <v>3406</v>
      </c>
      <c r="F72" s="18" t="s">
        <v>3273</v>
      </c>
      <c r="G72" s="18" t="s">
        <v>3352</v>
      </c>
      <c r="H72" s="18" t="s">
        <v>3257</v>
      </c>
      <c r="I72" s="18" t="s">
        <v>3265</v>
      </c>
      <c r="J72" s="18" t="s">
        <v>3407</v>
      </c>
    </row>
    <row r="73" ht="14.25" spans="1:10">
      <c r="A73" s="18"/>
      <c r="B73" s="18" t="s">
        <v>3391</v>
      </c>
      <c r="C73" s="18" t="s">
        <v>3270</v>
      </c>
      <c r="D73" s="18" t="s">
        <v>3271</v>
      </c>
      <c r="E73" s="18" t="s">
        <v>3408</v>
      </c>
      <c r="F73" s="18" t="s">
        <v>3273</v>
      </c>
      <c r="G73" s="18" t="s">
        <v>3352</v>
      </c>
      <c r="H73" s="18" t="s">
        <v>3257</v>
      </c>
      <c r="I73" s="18" t="s">
        <v>3265</v>
      </c>
      <c r="J73" s="18" t="s">
        <v>3409</v>
      </c>
    </row>
    <row r="74" ht="42.75" spans="1:10">
      <c r="A74" s="18" t="s">
        <v>3390</v>
      </c>
      <c r="B74" s="18" t="s">
        <v>3391</v>
      </c>
      <c r="C74" s="18" t="s">
        <v>3252</v>
      </c>
      <c r="D74" s="18" t="s">
        <v>3294</v>
      </c>
      <c r="E74" s="18" t="s">
        <v>3392</v>
      </c>
      <c r="F74" s="18" t="s">
        <v>3255</v>
      </c>
      <c r="G74" s="18" t="s">
        <v>3256</v>
      </c>
      <c r="H74" s="18" t="s">
        <v>3257</v>
      </c>
      <c r="I74" s="18" t="s">
        <v>3265</v>
      </c>
      <c r="J74" s="18" t="s">
        <v>3393</v>
      </c>
    </row>
    <row r="75" ht="57" spans="1:10">
      <c r="A75" s="18"/>
      <c r="B75" s="18" t="s">
        <v>3391</v>
      </c>
      <c r="C75" s="18" t="s">
        <v>3252</v>
      </c>
      <c r="D75" s="18" t="s">
        <v>3253</v>
      </c>
      <c r="E75" s="18" t="s">
        <v>3394</v>
      </c>
      <c r="F75" s="18" t="s">
        <v>3273</v>
      </c>
      <c r="G75" s="18" t="s">
        <v>3395</v>
      </c>
      <c r="H75" s="18" t="s">
        <v>3257</v>
      </c>
      <c r="I75" s="18" t="s">
        <v>3265</v>
      </c>
      <c r="J75" s="18" t="s">
        <v>3396</v>
      </c>
    </row>
    <row r="76" ht="28.5" spans="1:10">
      <c r="A76" s="18"/>
      <c r="B76" s="18" t="s">
        <v>3391</v>
      </c>
      <c r="C76" s="18" t="s">
        <v>3252</v>
      </c>
      <c r="D76" s="18" t="s">
        <v>3280</v>
      </c>
      <c r="E76" s="18" t="s">
        <v>3397</v>
      </c>
      <c r="F76" s="18" t="s">
        <v>3255</v>
      </c>
      <c r="G76" s="18" t="s">
        <v>3256</v>
      </c>
      <c r="H76" s="18" t="s">
        <v>3257</v>
      </c>
      <c r="I76" s="18" t="s">
        <v>3265</v>
      </c>
      <c r="J76" s="18" t="s">
        <v>3398</v>
      </c>
    </row>
    <row r="77" ht="71.25" spans="1:10">
      <c r="A77" s="18"/>
      <c r="B77" s="18" t="s">
        <v>3391</v>
      </c>
      <c r="C77" s="18" t="s">
        <v>3267</v>
      </c>
      <c r="D77" s="18" t="s">
        <v>3268</v>
      </c>
      <c r="E77" s="18" t="s">
        <v>3399</v>
      </c>
      <c r="F77" s="18" t="s">
        <v>3273</v>
      </c>
      <c r="G77" s="18" t="s">
        <v>3400</v>
      </c>
      <c r="H77" s="18" t="s">
        <v>3257</v>
      </c>
      <c r="I77" s="18" t="s">
        <v>3265</v>
      </c>
      <c r="J77" s="18" t="s">
        <v>3401</v>
      </c>
    </row>
    <row r="78" ht="14.25" spans="1:10">
      <c r="A78" s="18"/>
      <c r="B78" s="18" t="s">
        <v>3391</v>
      </c>
      <c r="C78" s="18" t="s">
        <v>3267</v>
      </c>
      <c r="D78" s="18" t="s">
        <v>3348</v>
      </c>
      <c r="E78" s="18" t="s">
        <v>3402</v>
      </c>
      <c r="F78" s="18" t="s">
        <v>3273</v>
      </c>
      <c r="G78" s="18" t="s">
        <v>3352</v>
      </c>
      <c r="H78" s="18" t="s">
        <v>3257</v>
      </c>
      <c r="I78" s="18" t="s">
        <v>3265</v>
      </c>
      <c r="J78" s="18" t="s">
        <v>3403</v>
      </c>
    </row>
    <row r="79" ht="14.25" spans="1:10">
      <c r="A79" s="18"/>
      <c r="B79" s="18" t="s">
        <v>3391</v>
      </c>
      <c r="C79" s="18" t="s">
        <v>3270</v>
      </c>
      <c r="D79" s="18" t="s">
        <v>3271</v>
      </c>
      <c r="E79" s="18" t="s">
        <v>3404</v>
      </c>
      <c r="F79" s="18" t="s">
        <v>3273</v>
      </c>
      <c r="G79" s="18" t="s">
        <v>3352</v>
      </c>
      <c r="H79" s="18" t="s">
        <v>3257</v>
      </c>
      <c r="I79" s="18" t="s">
        <v>3265</v>
      </c>
      <c r="J79" s="18" t="s">
        <v>3405</v>
      </c>
    </row>
    <row r="80" ht="14.25" spans="1:10">
      <c r="A80" s="18"/>
      <c r="B80" s="18" t="s">
        <v>3391</v>
      </c>
      <c r="C80" s="18" t="s">
        <v>3270</v>
      </c>
      <c r="D80" s="18" t="s">
        <v>3271</v>
      </c>
      <c r="E80" s="18" t="s">
        <v>3406</v>
      </c>
      <c r="F80" s="18" t="s">
        <v>3273</v>
      </c>
      <c r="G80" s="18" t="s">
        <v>3352</v>
      </c>
      <c r="H80" s="18" t="s">
        <v>3257</v>
      </c>
      <c r="I80" s="18" t="s">
        <v>3265</v>
      </c>
      <c r="J80" s="18" t="s">
        <v>3407</v>
      </c>
    </row>
    <row r="81" ht="14.25" spans="1:10">
      <c r="A81" s="18"/>
      <c r="B81" s="18" t="s">
        <v>3391</v>
      </c>
      <c r="C81" s="18" t="s">
        <v>3270</v>
      </c>
      <c r="D81" s="18" t="s">
        <v>3271</v>
      </c>
      <c r="E81" s="18" t="s">
        <v>3408</v>
      </c>
      <c r="F81" s="18" t="s">
        <v>3273</v>
      </c>
      <c r="G81" s="18" t="s">
        <v>3352</v>
      </c>
      <c r="H81" s="18" t="s">
        <v>3257</v>
      </c>
      <c r="I81" s="18" t="s">
        <v>3265</v>
      </c>
      <c r="J81" s="18" t="s">
        <v>3409</v>
      </c>
    </row>
    <row r="82" ht="18.75" spans="1:10">
      <c r="A82" s="19" t="s">
        <v>3410</v>
      </c>
      <c r="B82" s="20"/>
      <c r="C82" s="20"/>
      <c r="D82" s="20"/>
      <c r="E82" s="20"/>
      <c r="F82" s="20"/>
      <c r="G82" s="20"/>
      <c r="H82" s="20"/>
      <c r="I82" s="20"/>
      <c r="J82" s="22"/>
    </row>
    <row r="83" ht="28.5" spans="1:10">
      <c r="A83" s="18" t="s">
        <v>3411</v>
      </c>
      <c r="B83" s="18" t="s">
        <v>3412</v>
      </c>
      <c r="C83" s="18" t="s">
        <v>3252</v>
      </c>
      <c r="D83" s="18" t="s">
        <v>3294</v>
      </c>
      <c r="E83" s="18" t="s">
        <v>3413</v>
      </c>
      <c r="F83" s="18" t="s">
        <v>3273</v>
      </c>
      <c r="G83" s="18" t="s">
        <v>3357</v>
      </c>
      <c r="H83" s="18" t="s">
        <v>3257</v>
      </c>
      <c r="I83" s="18" t="s">
        <v>3265</v>
      </c>
      <c r="J83" s="18" t="s">
        <v>3414</v>
      </c>
    </row>
    <row r="84" ht="28.5" spans="1:10">
      <c r="A84" s="18"/>
      <c r="B84" s="18" t="s">
        <v>3412</v>
      </c>
      <c r="C84" s="18" t="s">
        <v>3252</v>
      </c>
      <c r="D84" s="18" t="s">
        <v>3253</v>
      </c>
      <c r="E84" s="18" t="s">
        <v>3415</v>
      </c>
      <c r="F84" s="18" t="s">
        <v>3273</v>
      </c>
      <c r="G84" s="18" t="s">
        <v>3357</v>
      </c>
      <c r="H84" s="18" t="s">
        <v>3257</v>
      </c>
      <c r="I84" s="18" t="s">
        <v>3265</v>
      </c>
      <c r="J84" s="18" t="s">
        <v>3416</v>
      </c>
    </row>
    <row r="85" ht="28.5" spans="1:10">
      <c r="A85" s="18"/>
      <c r="B85" s="18" t="s">
        <v>3412</v>
      </c>
      <c r="C85" s="18" t="s">
        <v>3252</v>
      </c>
      <c r="D85" s="18" t="s">
        <v>3280</v>
      </c>
      <c r="E85" s="18" t="s">
        <v>3417</v>
      </c>
      <c r="F85" s="18" t="s">
        <v>3255</v>
      </c>
      <c r="G85" s="18" t="s">
        <v>3418</v>
      </c>
      <c r="H85" s="18" t="s">
        <v>3314</v>
      </c>
      <c r="I85" s="18" t="s">
        <v>3265</v>
      </c>
      <c r="J85" s="18" t="s">
        <v>3419</v>
      </c>
    </row>
    <row r="86" ht="28.5" spans="1:10">
      <c r="A86" s="18"/>
      <c r="B86" s="18" t="s">
        <v>3412</v>
      </c>
      <c r="C86" s="18" t="s">
        <v>3267</v>
      </c>
      <c r="D86" s="18" t="s">
        <v>3316</v>
      </c>
      <c r="E86" s="18" t="s">
        <v>3420</v>
      </c>
      <c r="F86" s="18" t="s">
        <v>3273</v>
      </c>
      <c r="G86" s="18" t="s">
        <v>3357</v>
      </c>
      <c r="H86" s="18" t="s">
        <v>3257</v>
      </c>
      <c r="I86" s="18" t="s">
        <v>3265</v>
      </c>
      <c r="J86" s="18" t="s">
        <v>3421</v>
      </c>
    </row>
    <row r="87" ht="25" customHeight="1" spans="1:10">
      <c r="A87" s="18"/>
      <c r="B87" s="18" t="s">
        <v>3412</v>
      </c>
      <c r="C87" s="18" t="s">
        <v>3267</v>
      </c>
      <c r="D87" s="18" t="s">
        <v>3268</v>
      </c>
      <c r="E87" s="18" t="s">
        <v>3422</v>
      </c>
      <c r="F87" s="18" t="s">
        <v>3273</v>
      </c>
      <c r="G87" s="18" t="s">
        <v>3357</v>
      </c>
      <c r="H87" s="18" t="s">
        <v>3257</v>
      </c>
      <c r="I87" s="18" t="s">
        <v>3265</v>
      </c>
      <c r="J87" s="18" t="s">
        <v>3423</v>
      </c>
    </row>
    <row r="88" ht="28.5" spans="1:10">
      <c r="A88" s="18"/>
      <c r="B88" s="18" t="s">
        <v>3412</v>
      </c>
      <c r="C88" s="18" t="s">
        <v>3270</v>
      </c>
      <c r="D88" s="18" t="s">
        <v>3271</v>
      </c>
      <c r="E88" s="18" t="s">
        <v>3424</v>
      </c>
      <c r="F88" s="18" t="s">
        <v>3273</v>
      </c>
      <c r="G88" s="18" t="s">
        <v>3357</v>
      </c>
      <c r="H88" s="18" t="s">
        <v>3257</v>
      </c>
      <c r="I88" s="18" t="s">
        <v>3265</v>
      </c>
      <c r="J88" s="18" t="s">
        <v>3425</v>
      </c>
    </row>
    <row r="89" ht="18.75" spans="1:10">
      <c r="A89" s="19" t="s">
        <v>3426</v>
      </c>
      <c r="B89" s="20"/>
      <c r="C89" s="20"/>
      <c r="D89" s="20"/>
      <c r="E89" s="20"/>
      <c r="F89" s="20"/>
      <c r="G89" s="20"/>
      <c r="H89" s="20"/>
      <c r="I89" s="20"/>
      <c r="J89" s="22"/>
    </row>
    <row r="90" ht="99.75" spans="1:10">
      <c r="A90" s="18" t="s">
        <v>3427</v>
      </c>
      <c r="B90" s="18" t="s">
        <v>3428</v>
      </c>
      <c r="C90" s="18" t="s">
        <v>3252</v>
      </c>
      <c r="D90" s="18" t="s">
        <v>3294</v>
      </c>
      <c r="E90" s="18" t="s">
        <v>3429</v>
      </c>
      <c r="F90" s="18" t="s">
        <v>3273</v>
      </c>
      <c r="G90" s="18" t="s">
        <v>3395</v>
      </c>
      <c r="H90" s="18" t="s">
        <v>3430</v>
      </c>
      <c r="I90" s="18" t="s">
        <v>3265</v>
      </c>
      <c r="J90" s="18" t="s">
        <v>3431</v>
      </c>
    </row>
    <row r="91" ht="85.5" spans="1:10">
      <c r="A91" s="18"/>
      <c r="B91" s="18" t="s">
        <v>3428</v>
      </c>
      <c r="C91" s="18" t="s">
        <v>3252</v>
      </c>
      <c r="D91" s="18" t="s">
        <v>3294</v>
      </c>
      <c r="E91" s="18" t="s">
        <v>3432</v>
      </c>
      <c r="F91" s="18" t="s">
        <v>3262</v>
      </c>
      <c r="G91" s="18" t="s">
        <v>3433</v>
      </c>
      <c r="H91" s="18" t="s">
        <v>3434</v>
      </c>
      <c r="I91" s="18" t="s">
        <v>3265</v>
      </c>
      <c r="J91" s="18" t="s">
        <v>3435</v>
      </c>
    </row>
    <row r="92" ht="28.5" spans="1:10">
      <c r="A92" s="18"/>
      <c r="B92" s="18" t="s">
        <v>3428</v>
      </c>
      <c r="C92" s="18" t="s">
        <v>3252</v>
      </c>
      <c r="D92" s="18" t="s">
        <v>3253</v>
      </c>
      <c r="E92" s="18" t="s">
        <v>3436</v>
      </c>
      <c r="F92" s="18" t="s">
        <v>3255</v>
      </c>
      <c r="G92" s="18" t="s">
        <v>3256</v>
      </c>
      <c r="H92" s="18" t="s">
        <v>3257</v>
      </c>
      <c r="I92" s="18" t="s">
        <v>3265</v>
      </c>
      <c r="J92" s="18" t="s">
        <v>3437</v>
      </c>
    </row>
    <row r="93" ht="28.5" spans="1:10">
      <c r="A93" s="18"/>
      <c r="B93" s="18" t="s">
        <v>3428</v>
      </c>
      <c r="C93" s="18" t="s">
        <v>3252</v>
      </c>
      <c r="D93" s="18" t="s">
        <v>3253</v>
      </c>
      <c r="E93" s="18" t="s">
        <v>3438</v>
      </c>
      <c r="F93" s="18" t="s">
        <v>3273</v>
      </c>
      <c r="G93" s="18" t="s">
        <v>3357</v>
      </c>
      <c r="H93" s="18" t="s">
        <v>3257</v>
      </c>
      <c r="I93" s="18" t="s">
        <v>3265</v>
      </c>
      <c r="J93" s="18" t="s">
        <v>3439</v>
      </c>
    </row>
    <row r="94" ht="85.5" spans="1:10">
      <c r="A94" s="18"/>
      <c r="B94" s="18" t="s">
        <v>3428</v>
      </c>
      <c r="C94" s="18" t="s">
        <v>3252</v>
      </c>
      <c r="D94" s="18" t="s">
        <v>3253</v>
      </c>
      <c r="E94" s="18" t="s">
        <v>3440</v>
      </c>
      <c r="F94" s="18" t="s">
        <v>3273</v>
      </c>
      <c r="G94" s="18" t="s">
        <v>3357</v>
      </c>
      <c r="H94" s="18" t="s">
        <v>3257</v>
      </c>
      <c r="I94" s="18" t="s">
        <v>3265</v>
      </c>
      <c r="J94" s="18" t="s">
        <v>3441</v>
      </c>
    </row>
    <row r="95" ht="14.25" spans="1:10">
      <c r="A95" s="18"/>
      <c r="B95" s="18" t="s">
        <v>3428</v>
      </c>
      <c r="C95" s="18" t="s">
        <v>3252</v>
      </c>
      <c r="D95" s="18" t="s">
        <v>3280</v>
      </c>
      <c r="E95" s="18" t="s">
        <v>3442</v>
      </c>
      <c r="F95" s="18" t="s">
        <v>3255</v>
      </c>
      <c r="G95" s="18" t="s">
        <v>3344</v>
      </c>
      <c r="H95" s="18" t="s">
        <v>3314</v>
      </c>
      <c r="I95" s="18" t="s">
        <v>3265</v>
      </c>
      <c r="J95" s="18" t="s">
        <v>3443</v>
      </c>
    </row>
    <row r="96" ht="57" spans="1:10">
      <c r="A96" s="18"/>
      <c r="B96" s="18" t="s">
        <v>3428</v>
      </c>
      <c r="C96" s="18" t="s">
        <v>3267</v>
      </c>
      <c r="D96" s="18" t="s">
        <v>3316</v>
      </c>
      <c r="E96" s="18" t="s">
        <v>3444</v>
      </c>
      <c r="F96" s="18" t="s">
        <v>3255</v>
      </c>
      <c r="G96" s="18" t="s">
        <v>3445</v>
      </c>
      <c r="H96" s="18" t="s">
        <v>3257</v>
      </c>
      <c r="I96" s="18" t="s">
        <v>3258</v>
      </c>
      <c r="J96" s="18" t="s">
        <v>3446</v>
      </c>
    </row>
    <row r="97" ht="42.75" spans="1:10">
      <c r="A97" s="18"/>
      <c r="B97" s="18" t="s">
        <v>3428</v>
      </c>
      <c r="C97" s="18" t="s">
        <v>3267</v>
      </c>
      <c r="D97" s="18" t="s">
        <v>3268</v>
      </c>
      <c r="E97" s="18" t="s">
        <v>3447</v>
      </c>
      <c r="F97" s="18" t="s">
        <v>3255</v>
      </c>
      <c r="G97" s="18" t="s">
        <v>3445</v>
      </c>
      <c r="H97" s="18" t="s">
        <v>3257</v>
      </c>
      <c r="I97" s="18" t="s">
        <v>3258</v>
      </c>
      <c r="J97" s="18" t="s">
        <v>3448</v>
      </c>
    </row>
    <row r="98" ht="42.75" spans="1:10">
      <c r="A98" s="18"/>
      <c r="B98" s="18" t="s">
        <v>3428</v>
      </c>
      <c r="C98" s="18" t="s">
        <v>3270</v>
      </c>
      <c r="D98" s="18" t="s">
        <v>3271</v>
      </c>
      <c r="E98" s="18" t="s">
        <v>3449</v>
      </c>
      <c r="F98" s="18" t="s">
        <v>3273</v>
      </c>
      <c r="G98" s="18" t="s">
        <v>3352</v>
      </c>
      <c r="H98" s="18" t="s">
        <v>3257</v>
      </c>
      <c r="I98" s="18" t="s">
        <v>3265</v>
      </c>
      <c r="J98" s="18" t="s">
        <v>3450</v>
      </c>
    </row>
    <row r="99" ht="42.75" spans="1:10">
      <c r="A99" s="18"/>
      <c r="B99" s="18" t="s">
        <v>3428</v>
      </c>
      <c r="C99" s="18" t="s">
        <v>3270</v>
      </c>
      <c r="D99" s="18" t="s">
        <v>3271</v>
      </c>
      <c r="E99" s="18" t="s">
        <v>3451</v>
      </c>
      <c r="F99" s="18" t="s">
        <v>3273</v>
      </c>
      <c r="G99" s="18" t="s">
        <v>3352</v>
      </c>
      <c r="H99" s="18" t="s">
        <v>3257</v>
      </c>
      <c r="I99" s="18" t="s">
        <v>3265</v>
      </c>
      <c r="J99" s="18" t="s">
        <v>3452</v>
      </c>
    </row>
    <row r="100" ht="42.75" spans="1:10">
      <c r="A100" s="18"/>
      <c r="B100" s="18" t="s">
        <v>3428</v>
      </c>
      <c r="C100" s="18" t="s">
        <v>3270</v>
      </c>
      <c r="D100" s="18" t="s">
        <v>3271</v>
      </c>
      <c r="E100" s="18" t="s">
        <v>3453</v>
      </c>
      <c r="F100" s="18" t="s">
        <v>3273</v>
      </c>
      <c r="G100" s="18" t="s">
        <v>3357</v>
      </c>
      <c r="H100" s="18" t="s">
        <v>3257</v>
      </c>
      <c r="I100" s="18" t="s">
        <v>3265</v>
      </c>
      <c r="J100" s="18" t="s">
        <v>3454</v>
      </c>
    </row>
    <row r="101" ht="18.75" spans="1:10">
      <c r="A101" s="19" t="s">
        <v>3455</v>
      </c>
      <c r="B101" s="20"/>
      <c r="C101" s="20"/>
      <c r="D101" s="20"/>
      <c r="E101" s="20"/>
      <c r="F101" s="20"/>
      <c r="G101" s="20"/>
      <c r="H101" s="20"/>
      <c r="I101" s="20"/>
      <c r="J101" s="22"/>
    </row>
    <row r="102" ht="28.5" spans="1:10">
      <c r="A102" s="18" t="s">
        <v>3456</v>
      </c>
      <c r="B102" s="18" t="s">
        <v>3457</v>
      </c>
      <c r="C102" s="18" t="s">
        <v>3252</v>
      </c>
      <c r="D102" s="18" t="s">
        <v>3294</v>
      </c>
      <c r="E102" s="18" t="s">
        <v>3458</v>
      </c>
      <c r="F102" s="18" t="s">
        <v>3255</v>
      </c>
      <c r="G102" s="18" t="s">
        <v>3459</v>
      </c>
      <c r="H102" s="18" t="s">
        <v>3460</v>
      </c>
      <c r="I102" s="18" t="s">
        <v>3265</v>
      </c>
      <c r="J102" s="18" t="s">
        <v>3461</v>
      </c>
    </row>
    <row r="103" ht="28.5" spans="1:10">
      <c r="A103" s="18"/>
      <c r="B103" s="18" t="s">
        <v>3457</v>
      </c>
      <c r="C103" s="18" t="s">
        <v>3252</v>
      </c>
      <c r="D103" s="18" t="s">
        <v>3294</v>
      </c>
      <c r="E103" s="18" t="s">
        <v>3462</v>
      </c>
      <c r="F103" s="18" t="s">
        <v>3262</v>
      </c>
      <c r="G103" s="18" t="s">
        <v>3463</v>
      </c>
      <c r="H103" s="18" t="s">
        <v>3464</v>
      </c>
      <c r="I103" s="18" t="s">
        <v>3265</v>
      </c>
      <c r="J103" s="18" t="s">
        <v>3465</v>
      </c>
    </row>
    <row r="104" ht="28.5" spans="1:10">
      <c r="A104" s="18"/>
      <c r="B104" s="18" t="s">
        <v>3457</v>
      </c>
      <c r="C104" s="18" t="s">
        <v>3252</v>
      </c>
      <c r="D104" s="18" t="s">
        <v>3294</v>
      </c>
      <c r="E104" s="18" t="s">
        <v>3466</v>
      </c>
      <c r="F104" s="18" t="s">
        <v>3255</v>
      </c>
      <c r="G104" s="18" t="s">
        <v>3467</v>
      </c>
      <c r="H104" s="18" t="s">
        <v>3464</v>
      </c>
      <c r="I104" s="18" t="s">
        <v>3265</v>
      </c>
      <c r="J104" s="18" t="s">
        <v>3468</v>
      </c>
    </row>
    <row r="105" ht="28.5" spans="1:10">
      <c r="A105" s="18"/>
      <c r="B105" s="18" t="s">
        <v>3457</v>
      </c>
      <c r="C105" s="18" t="s">
        <v>3252</v>
      </c>
      <c r="D105" s="18" t="s">
        <v>3294</v>
      </c>
      <c r="E105" s="18" t="s">
        <v>3469</v>
      </c>
      <c r="F105" s="18" t="s">
        <v>3262</v>
      </c>
      <c r="G105" s="18" t="s">
        <v>3470</v>
      </c>
      <c r="H105" s="18" t="s">
        <v>3471</v>
      </c>
      <c r="I105" s="18" t="s">
        <v>3265</v>
      </c>
      <c r="J105" s="18" t="s">
        <v>3472</v>
      </c>
    </row>
    <row r="106" ht="28.5" spans="1:10">
      <c r="A106" s="18"/>
      <c r="B106" s="18" t="s">
        <v>3457</v>
      </c>
      <c r="C106" s="18" t="s">
        <v>3252</v>
      </c>
      <c r="D106" s="18" t="s">
        <v>3294</v>
      </c>
      <c r="E106" s="18" t="s">
        <v>3473</v>
      </c>
      <c r="F106" s="18" t="s">
        <v>3262</v>
      </c>
      <c r="G106" s="18" t="s">
        <v>3332</v>
      </c>
      <c r="H106" s="18" t="s">
        <v>3471</v>
      </c>
      <c r="I106" s="18" t="s">
        <v>3265</v>
      </c>
      <c r="J106" s="18" t="s">
        <v>3474</v>
      </c>
    </row>
    <row r="107" ht="28.5" spans="1:10">
      <c r="A107" s="18"/>
      <c r="B107" s="18" t="s">
        <v>3457</v>
      </c>
      <c r="C107" s="18" t="s">
        <v>3252</v>
      </c>
      <c r="D107" s="18" t="s">
        <v>3294</v>
      </c>
      <c r="E107" s="18" t="s">
        <v>3475</v>
      </c>
      <c r="F107" s="18" t="s">
        <v>3262</v>
      </c>
      <c r="G107" s="18" t="s">
        <v>3476</v>
      </c>
      <c r="H107" s="18" t="s">
        <v>3471</v>
      </c>
      <c r="I107" s="18" t="s">
        <v>3265</v>
      </c>
      <c r="J107" s="18" t="s">
        <v>3477</v>
      </c>
    </row>
    <row r="108" ht="14.25" spans="1:10">
      <c r="A108" s="18"/>
      <c r="B108" s="18" t="s">
        <v>3457</v>
      </c>
      <c r="C108" s="18" t="s">
        <v>3252</v>
      </c>
      <c r="D108" s="18" t="s">
        <v>3253</v>
      </c>
      <c r="E108" s="18" t="s">
        <v>3478</v>
      </c>
      <c r="F108" s="18" t="s">
        <v>3255</v>
      </c>
      <c r="G108" s="18" t="s">
        <v>3256</v>
      </c>
      <c r="H108" s="18" t="s">
        <v>3257</v>
      </c>
      <c r="I108" s="18" t="s">
        <v>3265</v>
      </c>
      <c r="J108" s="18" t="s">
        <v>3478</v>
      </c>
    </row>
    <row r="109" ht="14.25" spans="1:10">
      <c r="A109" s="18"/>
      <c r="B109" s="18" t="s">
        <v>3457</v>
      </c>
      <c r="C109" s="18" t="s">
        <v>3252</v>
      </c>
      <c r="D109" s="18" t="s">
        <v>3253</v>
      </c>
      <c r="E109" s="18" t="s">
        <v>3479</v>
      </c>
      <c r="F109" s="18" t="s">
        <v>3273</v>
      </c>
      <c r="G109" s="18" t="s">
        <v>3284</v>
      </c>
      <c r="H109" s="18" t="s">
        <v>3257</v>
      </c>
      <c r="I109" s="18" t="s">
        <v>3265</v>
      </c>
      <c r="J109" s="18" t="s">
        <v>3480</v>
      </c>
    </row>
    <row r="110" ht="14.25" spans="1:10">
      <c r="A110" s="18"/>
      <c r="B110" s="18" t="s">
        <v>3457</v>
      </c>
      <c r="C110" s="18" t="s">
        <v>3252</v>
      </c>
      <c r="D110" s="18" t="s">
        <v>3253</v>
      </c>
      <c r="E110" s="18" t="s">
        <v>3481</v>
      </c>
      <c r="F110" s="18" t="s">
        <v>3255</v>
      </c>
      <c r="G110" s="18" t="s">
        <v>3256</v>
      </c>
      <c r="H110" s="18" t="s">
        <v>3257</v>
      </c>
      <c r="I110" s="18" t="s">
        <v>3265</v>
      </c>
      <c r="J110" s="18" t="s">
        <v>3482</v>
      </c>
    </row>
    <row r="111" ht="28.5" spans="1:10">
      <c r="A111" s="18"/>
      <c r="B111" s="18" t="s">
        <v>3457</v>
      </c>
      <c r="C111" s="18" t="s">
        <v>3252</v>
      </c>
      <c r="D111" s="18" t="s">
        <v>3280</v>
      </c>
      <c r="E111" s="18" t="s">
        <v>3483</v>
      </c>
      <c r="F111" s="18" t="s">
        <v>3255</v>
      </c>
      <c r="G111" s="18" t="s">
        <v>3256</v>
      </c>
      <c r="H111" s="18" t="s">
        <v>3257</v>
      </c>
      <c r="I111" s="18" t="s">
        <v>3258</v>
      </c>
      <c r="J111" s="18" t="s">
        <v>3484</v>
      </c>
    </row>
    <row r="112" ht="28.5" spans="1:10">
      <c r="A112" s="18"/>
      <c r="B112" s="18" t="s">
        <v>3457</v>
      </c>
      <c r="C112" s="18" t="s">
        <v>3267</v>
      </c>
      <c r="D112" s="18" t="s">
        <v>3268</v>
      </c>
      <c r="E112" s="18" t="s">
        <v>3485</v>
      </c>
      <c r="F112" s="18" t="s">
        <v>3255</v>
      </c>
      <c r="G112" s="18" t="s">
        <v>3256</v>
      </c>
      <c r="H112" s="18" t="s">
        <v>3257</v>
      </c>
      <c r="I112" s="18" t="s">
        <v>3265</v>
      </c>
      <c r="J112" s="18" t="s">
        <v>3486</v>
      </c>
    </row>
    <row r="113" ht="42.75" spans="1:10">
      <c r="A113" s="18"/>
      <c r="B113" s="18" t="s">
        <v>3457</v>
      </c>
      <c r="C113" s="18" t="s">
        <v>3267</v>
      </c>
      <c r="D113" s="18" t="s">
        <v>3268</v>
      </c>
      <c r="E113" s="18" t="s">
        <v>3487</v>
      </c>
      <c r="F113" s="18" t="s">
        <v>3255</v>
      </c>
      <c r="G113" s="18" t="s">
        <v>3256</v>
      </c>
      <c r="H113" s="18" t="s">
        <v>3257</v>
      </c>
      <c r="I113" s="18" t="s">
        <v>3258</v>
      </c>
      <c r="J113" s="18" t="s">
        <v>3487</v>
      </c>
    </row>
    <row r="114" ht="28.5" spans="1:10">
      <c r="A114" s="18"/>
      <c r="B114" s="18" t="s">
        <v>3457</v>
      </c>
      <c r="C114" s="18" t="s">
        <v>3267</v>
      </c>
      <c r="D114" s="18" t="s">
        <v>3348</v>
      </c>
      <c r="E114" s="18" t="s">
        <v>3488</v>
      </c>
      <c r="F114" s="18" t="s">
        <v>3273</v>
      </c>
      <c r="G114" s="18" t="s">
        <v>3489</v>
      </c>
      <c r="H114" s="18" t="s">
        <v>3257</v>
      </c>
      <c r="I114" s="18" t="s">
        <v>3258</v>
      </c>
      <c r="J114" s="18" t="s">
        <v>3490</v>
      </c>
    </row>
    <row r="115" ht="14.25" spans="1:10">
      <c r="A115" s="18"/>
      <c r="B115" s="18" t="s">
        <v>3457</v>
      </c>
      <c r="C115" s="18" t="s">
        <v>3270</v>
      </c>
      <c r="D115" s="18" t="s">
        <v>3271</v>
      </c>
      <c r="E115" s="18" t="s">
        <v>3289</v>
      </c>
      <c r="F115" s="18" t="s">
        <v>3273</v>
      </c>
      <c r="G115" s="18" t="s">
        <v>3284</v>
      </c>
      <c r="H115" s="18" t="s">
        <v>3257</v>
      </c>
      <c r="I115" s="18" t="s">
        <v>3265</v>
      </c>
      <c r="J115" s="18" t="s">
        <v>3290</v>
      </c>
    </row>
  </sheetData>
  <mergeCells count="35">
    <mergeCell ref="A2:J2"/>
    <mergeCell ref="A6:J6"/>
    <mergeCell ref="A16:J16"/>
    <mergeCell ref="A40:J40"/>
    <mergeCell ref="A45:J45"/>
    <mergeCell ref="A65:J65"/>
    <mergeCell ref="A82:J82"/>
    <mergeCell ref="A89:J89"/>
    <mergeCell ref="A101:J101"/>
    <mergeCell ref="A7:A10"/>
    <mergeCell ref="A11:A15"/>
    <mergeCell ref="A17:A28"/>
    <mergeCell ref="A29:A39"/>
    <mergeCell ref="A41:A44"/>
    <mergeCell ref="A46:A53"/>
    <mergeCell ref="A54:A61"/>
    <mergeCell ref="A62:A64"/>
    <mergeCell ref="A66:A73"/>
    <mergeCell ref="A74:A81"/>
    <mergeCell ref="A83:A88"/>
    <mergeCell ref="A90:A100"/>
    <mergeCell ref="A102:A115"/>
    <mergeCell ref="B7:B10"/>
    <mergeCell ref="B11:B15"/>
    <mergeCell ref="B17:B28"/>
    <mergeCell ref="B29:B39"/>
    <mergeCell ref="B41:B44"/>
    <mergeCell ref="B46:B53"/>
    <mergeCell ref="B54:B61"/>
    <mergeCell ref="B62:B64"/>
    <mergeCell ref="B66:B73"/>
    <mergeCell ref="B74:B81"/>
    <mergeCell ref="B83:B88"/>
    <mergeCell ref="B90:B100"/>
    <mergeCell ref="B102:B115"/>
  </mergeCells>
  <pageMargins left="0.751388888888889" right="0.751388888888889" top="1" bottom="1" header="0.507638888888889" footer="0.507638888888889"/>
  <pageSetup paperSize="9" scale="70" orientation="landscape" horizontalDpi="600"/>
  <headerFooter>
    <oddFooter>&amp;C&amp;16- &amp;P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B10"/>
  <sheetViews>
    <sheetView workbookViewId="0">
      <selection activeCell="G7" sqref="G7"/>
    </sheetView>
  </sheetViews>
  <sheetFormatPr defaultColWidth="9" defaultRowHeight="13.5" outlineLevelCol="1"/>
  <cols>
    <col min="1" max="1" width="20.25" style="1" customWidth="1"/>
    <col min="2" max="2" width="89.875" style="1" customWidth="1"/>
    <col min="3" max="3" width="12.75" style="1" customWidth="1"/>
    <col min="4" max="4" width="13.125" style="1" customWidth="1"/>
    <col min="5" max="16384" width="9" style="1"/>
  </cols>
  <sheetData>
    <row r="1" ht="32" customHeight="1" spans="1:2">
      <c r="A1" s="2" t="s">
        <v>3491</v>
      </c>
      <c r="B1" s="2"/>
    </row>
    <row r="3" ht="40" customHeight="1" spans="1:2">
      <c r="A3" s="3" t="s">
        <v>3492</v>
      </c>
      <c r="B3" s="4" t="s">
        <v>3493</v>
      </c>
    </row>
    <row r="4" ht="96" customHeight="1" spans="1:2">
      <c r="A4" s="5" t="s">
        <v>2459</v>
      </c>
      <c r="B4" s="6" t="s">
        <v>3494</v>
      </c>
    </row>
    <row r="5" ht="114" customHeight="1" spans="1:2">
      <c r="A5" s="5" t="s">
        <v>3495</v>
      </c>
      <c r="B5" s="6" t="s">
        <v>3496</v>
      </c>
    </row>
    <row r="6" ht="79" customHeight="1" spans="1:2">
      <c r="A6" s="5" t="s">
        <v>3497</v>
      </c>
      <c r="B6" s="6" t="s">
        <v>3498</v>
      </c>
    </row>
    <row r="7" ht="156" customHeight="1" spans="1:2">
      <c r="A7" s="7" t="s">
        <v>3499</v>
      </c>
      <c r="B7" s="6" t="s">
        <v>3500</v>
      </c>
    </row>
    <row r="8" ht="152" customHeight="1" spans="1:2">
      <c r="A8" s="7" t="s">
        <v>3501</v>
      </c>
      <c r="B8" s="6" t="s">
        <v>3502</v>
      </c>
    </row>
    <row r="9" ht="144" customHeight="1" spans="1:2">
      <c r="A9" s="8" t="s">
        <v>3503</v>
      </c>
      <c r="B9" s="6" t="s">
        <v>3504</v>
      </c>
    </row>
    <row r="10" ht="115" customHeight="1" spans="1:2">
      <c r="A10" s="5" t="s">
        <v>3505</v>
      </c>
      <c r="B10" s="6" t="s">
        <v>3506</v>
      </c>
    </row>
  </sheetData>
  <mergeCells count="1">
    <mergeCell ref="A1:B1"/>
  </mergeCells>
  <conditionalFormatting sqref="A6">
    <cfRule type="expression" dxfId="1" priority="3" stopIfTrue="1">
      <formula>"len($A:$A)=3"</formula>
    </cfRule>
  </conditionalFormatting>
  <conditionalFormatting sqref="A10">
    <cfRule type="expression" dxfId="1" priority="1" stopIfTrue="1">
      <formula>"len($A:$A)=3"</formula>
    </cfRule>
  </conditionalFormatting>
  <conditionalFormatting sqref="A4:A5">
    <cfRule type="expression" dxfId="1" priority="4" stopIfTrue="1">
      <formula>"len($A:$A)=3"</formula>
    </cfRule>
  </conditionalFormatting>
  <pageMargins left="0.751388888888889" right="0.751388888888889" top="1" bottom="1" header="0.507638888888889" footer="0.507638888888889"/>
  <pageSetup paperSize="9" orientation="portrait" horizontalDpi="600"/>
  <headerFooter>
    <oddFooter>&amp;C&amp;16-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00B0F0"/>
  </sheetPr>
  <dimension ref="A1:G1358"/>
  <sheetViews>
    <sheetView showGridLines="0" showZeros="0" view="pageBreakPreview" zoomScaleNormal="100" workbookViewId="0">
      <pane xSplit="1" ySplit="3" topLeftCell="B4" activePane="bottomRight" state="frozen"/>
      <selection/>
      <selection pane="topRight"/>
      <selection pane="bottomLeft"/>
      <selection pane="bottomRight" activeCell="C1345" sqref="C1345"/>
    </sheetView>
  </sheetViews>
  <sheetFormatPr defaultColWidth="9" defaultRowHeight="14.25" outlineLevelCol="6"/>
  <cols>
    <col min="1" max="1" width="10.875" style="163" customWidth="1"/>
    <col min="2" max="2" width="50.6333333333333" style="163" customWidth="1"/>
    <col min="3" max="4" width="20.6333333333333" style="163" customWidth="1"/>
    <col min="5" max="5" width="20.6333333333333" style="339" customWidth="1"/>
    <col min="6" max="6" width="4" style="163" hidden="1" customWidth="1"/>
    <col min="7" max="7" width="9" style="163" hidden="1" customWidth="1"/>
    <col min="8" max="16384" width="9" style="163"/>
  </cols>
  <sheetData>
    <row r="1" s="433" customFormat="1" ht="45" customHeight="1" spans="1:6">
      <c r="A1" s="435"/>
      <c r="B1" s="435" t="s">
        <v>133</v>
      </c>
      <c r="C1" s="435"/>
      <c r="D1" s="435"/>
      <c r="E1" s="435"/>
      <c r="F1" s="436"/>
    </row>
    <row r="2" s="237" customFormat="1" ht="20.1" customHeight="1" spans="1:5">
      <c r="A2" s="437"/>
      <c r="B2" s="438"/>
      <c r="C2" s="439"/>
      <c r="D2" s="440"/>
      <c r="E2" s="440" t="s">
        <v>2</v>
      </c>
    </row>
    <row r="3" s="164" customFormat="1" ht="45" customHeight="1" spans="1:7">
      <c r="A3" s="441" t="s">
        <v>3</v>
      </c>
      <c r="B3" s="442" t="s">
        <v>4</v>
      </c>
      <c r="C3" s="441" t="s">
        <v>129</v>
      </c>
      <c r="D3" s="441" t="s">
        <v>6</v>
      </c>
      <c r="E3" s="441" t="s">
        <v>130</v>
      </c>
      <c r="F3" s="416" t="s">
        <v>134</v>
      </c>
      <c r="G3" s="164" t="s">
        <v>135</v>
      </c>
    </row>
    <row r="4" ht="18.75" spans="1:7">
      <c r="A4" s="443" t="s">
        <v>69</v>
      </c>
      <c r="B4" s="307" t="s">
        <v>70</v>
      </c>
      <c r="C4" s="347">
        <f>C5+C17+C26+C37+C48+C59+C70+C83+C115+C124+C135+C148+C155+C163+C169+C176+C183+C190+C197+C204+C218+C212+C224+C231+C260</f>
        <v>55939</v>
      </c>
      <c r="D4" s="347">
        <f>D5+D17+D26+D37+D48+D59+D70+D83+D115+D124+D135+D148+D155+D163+D169+D176+D183+D190+D197+D204+D218+D212+D224+D231+D246+D253+D260</f>
        <v>66822</v>
      </c>
      <c r="E4" s="185">
        <f t="shared" ref="E4:E7" si="0">(D4-C4)/C4</f>
        <v>0.195</v>
      </c>
      <c r="F4" s="284" t="str">
        <f t="shared" ref="F4:F67" si="1">IF(LEN(A4)=3,"是",IF(B4&lt;&gt;"",IF(SUM(C4:D4)&lt;&gt;0,"是","否"),"是"))</f>
        <v>是</v>
      </c>
      <c r="G4" s="163" t="str">
        <f t="shared" ref="G4:G67" si="2">IF(LEN(A4)=3,"类",IF(LEN(A4)=5,"款","项"))</f>
        <v>类</v>
      </c>
    </row>
    <row r="5" ht="18.75" spans="1:7">
      <c r="A5" s="443" t="s">
        <v>136</v>
      </c>
      <c r="B5" s="307" t="s">
        <v>137</v>
      </c>
      <c r="C5" s="347">
        <f>SUBTOTAL(9,C6:C16)</f>
        <v>1218</v>
      </c>
      <c r="D5" s="347">
        <f>SUBTOTAL(9,D6:D16)</f>
        <v>1139</v>
      </c>
      <c r="E5" s="185">
        <f t="shared" si="0"/>
        <v>-0.065</v>
      </c>
      <c r="F5" s="284" t="str">
        <f t="shared" si="1"/>
        <v>是</v>
      </c>
      <c r="G5" s="163" t="str">
        <f t="shared" si="2"/>
        <v>款</v>
      </c>
    </row>
    <row r="6" ht="18.75" spans="1:7">
      <c r="A6" s="444" t="s">
        <v>138</v>
      </c>
      <c r="B6" s="310" t="s">
        <v>139</v>
      </c>
      <c r="C6" s="349">
        <v>984</v>
      </c>
      <c r="D6" s="349">
        <v>874</v>
      </c>
      <c r="E6" s="190">
        <f t="shared" si="0"/>
        <v>-0.112</v>
      </c>
      <c r="F6" s="284" t="str">
        <f t="shared" si="1"/>
        <v>是</v>
      </c>
      <c r="G6" s="163" t="str">
        <f t="shared" si="2"/>
        <v>项</v>
      </c>
    </row>
    <row r="7" ht="18.75" spans="1:7">
      <c r="A7" s="444" t="s">
        <v>140</v>
      </c>
      <c r="B7" s="310" t="s">
        <v>141</v>
      </c>
      <c r="C7" s="349">
        <v>230</v>
      </c>
      <c r="D7" s="349">
        <v>261</v>
      </c>
      <c r="E7" s="190">
        <f t="shared" si="0"/>
        <v>0.135</v>
      </c>
      <c r="F7" s="284" t="str">
        <f t="shared" si="1"/>
        <v>是</v>
      </c>
      <c r="G7" s="163" t="str">
        <f t="shared" si="2"/>
        <v>项</v>
      </c>
    </row>
    <row r="8" ht="18.75" spans="1:7">
      <c r="A8" s="444" t="s">
        <v>142</v>
      </c>
      <c r="B8" s="310" t="s">
        <v>143</v>
      </c>
      <c r="C8" s="349"/>
      <c r="D8" s="349"/>
      <c r="E8" s="314"/>
      <c r="F8" s="284" t="str">
        <f t="shared" si="1"/>
        <v>否</v>
      </c>
      <c r="G8" s="163" t="str">
        <f t="shared" si="2"/>
        <v>项</v>
      </c>
    </row>
    <row r="9" ht="18.75" spans="1:7">
      <c r="A9" s="444" t="s">
        <v>144</v>
      </c>
      <c r="B9" s="310" t="s">
        <v>145</v>
      </c>
      <c r="C9" s="349">
        <v>0</v>
      </c>
      <c r="D9" s="349">
        <v>0</v>
      </c>
      <c r="E9" s="314" t="str">
        <f>IF(C9&gt;0,D9/C9-1,IF(C9&lt;0,-(D9/C9-1),""))</f>
        <v/>
      </c>
      <c r="F9" s="284" t="str">
        <f t="shared" si="1"/>
        <v>否</v>
      </c>
      <c r="G9" s="163" t="str">
        <f t="shared" si="2"/>
        <v>项</v>
      </c>
    </row>
    <row r="10" ht="18.75" spans="1:7">
      <c r="A10" s="444" t="s">
        <v>146</v>
      </c>
      <c r="B10" s="310" t="s">
        <v>147</v>
      </c>
      <c r="C10" s="349"/>
      <c r="D10" s="349"/>
      <c r="E10" s="314"/>
      <c r="F10" s="284" t="str">
        <f t="shared" si="1"/>
        <v>否</v>
      </c>
      <c r="G10" s="163" t="str">
        <f t="shared" si="2"/>
        <v>项</v>
      </c>
    </row>
    <row r="11" ht="18.75" spans="1:7">
      <c r="A11" s="444" t="s">
        <v>148</v>
      </c>
      <c r="B11" s="310" t="s">
        <v>149</v>
      </c>
      <c r="C11" s="349"/>
      <c r="D11" s="349"/>
      <c r="E11" s="314"/>
      <c r="F11" s="284" t="str">
        <f t="shared" si="1"/>
        <v>否</v>
      </c>
      <c r="G11" s="163" t="str">
        <f t="shared" si="2"/>
        <v>项</v>
      </c>
    </row>
    <row r="12" ht="18.75" spans="1:7">
      <c r="A12" s="444" t="s">
        <v>150</v>
      </c>
      <c r="B12" s="310" t="s">
        <v>151</v>
      </c>
      <c r="C12" s="349">
        <v>0</v>
      </c>
      <c r="D12" s="349">
        <v>0</v>
      </c>
      <c r="E12" s="314" t="str">
        <f>IF(C12&gt;0,D12/C12-1,IF(C12&lt;0,-(D12/C12-1),""))</f>
        <v/>
      </c>
      <c r="F12" s="284" t="str">
        <f t="shared" si="1"/>
        <v>否</v>
      </c>
      <c r="G12" s="163" t="str">
        <f t="shared" si="2"/>
        <v>项</v>
      </c>
    </row>
    <row r="13" ht="18.75" spans="1:7">
      <c r="A13" s="444" t="s">
        <v>152</v>
      </c>
      <c r="B13" s="310" t="s">
        <v>153</v>
      </c>
      <c r="C13" s="349">
        <v>4</v>
      </c>
      <c r="D13" s="349">
        <v>4</v>
      </c>
      <c r="E13" s="314"/>
      <c r="F13" s="284" t="str">
        <f t="shared" si="1"/>
        <v>是</v>
      </c>
      <c r="G13" s="163" t="str">
        <f t="shared" si="2"/>
        <v>项</v>
      </c>
    </row>
    <row r="14" ht="18.75" spans="1:7">
      <c r="A14" s="444" t="s">
        <v>154</v>
      </c>
      <c r="B14" s="310" t="s">
        <v>155</v>
      </c>
      <c r="C14" s="349"/>
      <c r="D14" s="349"/>
      <c r="E14" s="314"/>
      <c r="F14" s="284" t="str">
        <f t="shared" si="1"/>
        <v>否</v>
      </c>
      <c r="G14" s="163" t="str">
        <f t="shared" si="2"/>
        <v>项</v>
      </c>
    </row>
    <row r="15" ht="18.75" spans="1:7">
      <c r="A15" s="444" t="s">
        <v>156</v>
      </c>
      <c r="B15" s="310" t="s">
        <v>157</v>
      </c>
      <c r="C15" s="349"/>
      <c r="D15" s="349"/>
      <c r="E15" s="314"/>
      <c r="F15" s="284" t="str">
        <f t="shared" si="1"/>
        <v>否</v>
      </c>
      <c r="G15" s="163" t="str">
        <f t="shared" si="2"/>
        <v>项</v>
      </c>
    </row>
    <row r="16" ht="18.75" spans="1:7">
      <c r="A16" s="444" t="s">
        <v>158</v>
      </c>
      <c r="B16" s="310" t="s">
        <v>159</v>
      </c>
      <c r="C16" s="349"/>
      <c r="D16" s="349"/>
      <c r="E16" s="314"/>
      <c r="F16" s="284" t="str">
        <f t="shared" si="1"/>
        <v>否</v>
      </c>
      <c r="G16" s="163" t="str">
        <f t="shared" si="2"/>
        <v>项</v>
      </c>
    </row>
    <row r="17" ht="18.75" spans="1:7">
      <c r="A17" s="443" t="s">
        <v>160</v>
      </c>
      <c r="B17" s="307" t="s">
        <v>161</v>
      </c>
      <c r="C17" s="347">
        <f>SUBTOTAL(9,C18:C25)</f>
        <v>1225</v>
      </c>
      <c r="D17" s="347">
        <f>SUBTOTAL(9,D18:D25)</f>
        <v>932</v>
      </c>
      <c r="E17" s="185">
        <f t="shared" ref="E17:E19" si="3">(D17-C17)/C17</f>
        <v>-0.239</v>
      </c>
      <c r="F17" s="284" t="str">
        <f t="shared" si="1"/>
        <v>是</v>
      </c>
      <c r="G17" s="163" t="str">
        <f t="shared" si="2"/>
        <v>款</v>
      </c>
    </row>
    <row r="18" ht="18.75" spans="1:7">
      <c r="A18" s="444" t="s">
        <v>162</v>
      </c>
      <c r="B18" s="310" t="s">
        <v>139</v>
      </c>
      <c r="C18" s="349">
        <v>932</v>
      </c>
      <c r="D18" s="349">
        <v>764</v>
      </c>
      <c r="E18" s="190">
        <f t="shared" si="3"/>
        <v>-0.18</v>
      </c>
      <c r="F18" s="284" t="str">
        <f t="shared" si="1"/>
        <v>是</v>
      </c>
      <c r="G18" s="163" t="str">
        <f t="shared" si="2"/>
        <v>项</v>
      </c>
    </row>
    <row r="19" ht="18.75" spans="1:7">
      <c r="A19" s="444" t="s">
        <v>163</v>
      </c>
      <c r="B19" s="310" t="s">
        <v>141</v>
      </c>
      <c r="C19" s="349">
        <v>282</v>
      </c>
      <c r="D19" s="349">
        <v>166</v>
      </c>
      <c r="E19" s="190">
        <f t="shared" si="3"/>
        <v>-0.411</v>
      </c>
      <c r="F19" s="284" t="str">
        <f t="shared" si="1"/>
        <v>是</v>
      </c>
      <c r="G19" s="163" t="str">
        <f t="shared" si="2"/>
        <v>项</v>
      </c>
    </row>
    <row r="20" ht="18.75" spans="1:7">
      <c r="A20" s="444" t="s">
        <v>164</v>
      </c>
      <c r="B20" s="310" t="s">
        <v>143</v>
      </c>
      <c r="C20" s="349"/>
      <c r="D20" s="349"/>
      <c r="E20" s="314"/>
      <c r="F20" s="284" t="str">
        <f t="shared" si="1"/>
        <v>否</v>
      </c>
      <c r="G20" s="163" t="str">
        <f t="shared" si="2"/>
        <v>项</v>
      </c>
    </row>
    <row r="21" ht="18.75" spans="1:7">
      <c r="A21" s="444" t="s">
        <v>165</v>
      </c>
      <c r="B21" s="310" t="s">
        <v>166</v>
      </c>
      <c r="C21" s="349">
        <v>0</v>
      </c>
      <c r="D21" s="349">
        <v>0</v>
      </c>
      <c r="E21" s="314" t="str">
        <f>IF(C21&gt;0,D21/C21-1,IF(C21&lt;0,-(D21/C21-1),""))</f>
        <v/>
      </c>
      <c r="F21" s="284" t="str">
        <f t="shared" si="1"/>
        <v>否</v>
      </c>
      <c r="G21" s="163" t="str">
        <f t="shared" si="2"/>
        <v>项</v>
      </c>
    </row>
    <row r="22" ht="18.75" spans="1:7">
      <c r="A22" s="444" t="s">
        <v>167</v>
      </c>
      <c r="B22" s="310" t="s">
        <v>168</v>
      </c>
      <c r="C22" s="349"/>
      <c r="D22" s="349"/>
      <c r="E22" s="314"/>
      <c r="F22" s="284" t="str">
        <f t="shared" si="1"/>
        <v>否</v>
      </c>
      <c r="G22" s="163" t="str">
        <f t="shared" si="2"/>
        <v>项</v>
      </c>
    </row>
    <row r="23" ht="18.75" spans="1:7">
      <c r="A23" s="444" t="s">
        <v>169</v>
      </c>
      <c r="B23" s="310" t="s">
        <v>170</v>
      </c>
      <c r="C23" s="349"/>
      <c r="D23" s="349"/>
      <c r="E23" s="314"/>
      <c r="F23" s="284" t="str">
        <f t="shared" si="1"/>
        <v>否</v>
      </c>
      <c r="G23" s="163" t="str">
        <f t="shared" si="2"/>
        <v>项</v>
      </c>
    </row>
    <row r="24" ht="18.75" spans="1:7">
      <c r="A24" s="444" t="s">
        <v>171</v>
      </c>
      <c r="B24" s="310" t="s">
        <v>157</v>
      </c>
      <c r="C24" s="349"/>
      <c r="D24" s="349"/>
      <c r="E24" s="314"/>
      <c r="F24" s="284" t="str">
        <f t="shared" si="1"/>
        <v>否</v>
      </c>
      <c r="G24" s="163" t="str">
        <f t="shared" si="2"/>
        <v>项</v>
      </c>
    </row>
    <row r="25" ht="18.75" spans="1:7">
      <c r="A25" s="444" t="s">
        <v>172</v>
      </c>
      <c r="B25" s="310" t="s">
        <v>173</v>
      </c>
      <c r="C25" s="349">
        <v>11</v>
      </c>
      <c r="D25" s="349">
        <v>2</v>
      </c>
      <c r="E25" s="190">
        <f>(D25-C25)/C25</f>
        <v>-0.818</v>
      </c>
      <c r="F25" s="284" t="str">
        <f t="shared" si="1"/>
        <v>是</v>
      </c>
      <c r="G25" s="163" t="str">
        <f t="shared" si="2"/>
        <v>项</v>
      </c>
    </row>
    <row r="26" ht="18.75" spans="1:7">
      <c r="A26" s="443" t="s">
        <v>174</v>
      </c>
      <c r="B26" s="307" t="s">
        <v>175</v>
      </c>
      <c r="C26" s="347">
        <f>SUBTOTAL(9,C27:C36)</f>
        <v>22607</v>
      </c>
      <c r="D26" s="347">
        <f>SUBTOTAL(9,D27:D36)</f>
        <v>24842</v>
      </c>
      <c r="E26" s="185">
        <f t="shared" ref="E26:E28" si="4">(D26-C26)/C26</f>
        <v>0.099</v>
      </c>
      <c r="F26" s="284" t="str">
        <f t="shared" si="1"/>
        <v>是</v>
      </c>
      <c r="G26" s="163" t="str">
        <f t="shared" si="2"/>
        <v>款</v>
      </c>
    </row>
    <row r="27" ht="18.75" spans="1:7">
      <c r="A27" s="444" t="s">
        <v>176</v>
      </c>
      <c r="B27" s="310" t="s">
        <v>139</v>
      </c>
      <c r="C27" s="349">
        <v>13257</v>
      </c>
      <c r="D27" s="349">
        <v>17390</v>
      </c>
      <c r="E27" s="190">
        <f t="shared" si="4"/>
        <v>0.312</v>
      </c>
      <c r="F27" s="284" t="str">
        <f t="shared" si="1"/>
        <v>是</v>
      </c>
      <c r="G27" s="163" t="str">
        <f t="shared" si="2"/>
        <v>项</v>
      </c>
    </row>
    <row r="28" ht="18.75" spans="1:7">
      <c r="A28" s="444" t="s">
        <v>177</v>
      </c>
      <c r="B28" s="310" t="s">
        <v>141</v>
      </c>
      <c r="C28" s="349">
        <v>3210</v>
      </c>
      <c r="D28" s="349">
        <v>1357</v>
      </c>
      <c r="E28" s="190">
        <f t="shared" si="4"/>
        <v>-0.577</v>
      </c>
      <c r="F28" s="284" t="str">
        <f t="shared" si="1"/>
        <v>是</v>
      </c>
      <c r="G28" s="163" t="str">
        <f t="shared" si="2"/>
        <v>项</v>
      </c>
    </row>
    <row r="29" ht="18.75" spans="1:7">
      <c r="A29" s="444" t="s">
        <v>178</v>
      </c>
      <c r="B29" s="310" t="s">
        <v>143</v>
      </c>
      <c r="C29" s="349"/>
      <c r="D29" s="349"/>
      <c r="E29" s="314"/>
      <c r="F29" s="284" t="str">
        <f t="shared" si="1"/>
        <v>否</v>
      </c>
      <c r="G29" s="163" t="str">
        <f t="shared" si="2"/>
        <v>项</v>
      </c>
    </row>
    <row r="30" ht="18.75" spans="1:7">
      <c r="A30" s="444" t="s">
        <v>179</v>
      </c>
      <c r="B30" s="310" t="s">
        <v>180</v>
      </c>
      <c r="C30" s="349"/>
      <c r="D30" s="349"/>
      <c r="E30" s="314"/>
      <c r="F30" s="284" t="str">
        <f t="shared" si="1"/>
        <v>否</v>
      </c>
      <c r="G30" s="163" t="str">
        <f t="shared" si="2"/>
        <v>项</v>
      </c>
    </row>
    <row r="31" ht="18.75" spans="1:7">
      <c r="A31" s="444" t="s">
        <v>181</v>
      </c>
      <c r="B31" s="310" t="s">
        <v>182</v>
      </c>
      <c r="C31" s="349"/>
      <c r="D31" s="349"/>
      <c r="E31" s="314"/>
      <c r="F31" s="284" t="str">
        <f t="shared" si="1"/>
        <v>否</v>
      </c>
      <c r="G31" s="163" t="str">
        <f t="shared" si="2"/>
        <v>项</v>
      </c>
    </row>
    <row r="32" ht="18.75" spans="1:7">
      <c r="A32" s="444" t="s">
        <v>183</v>
      </c>
      <c r="B32" s="310" t="s">
        <v>184</v>
      </c>
      <c r="C32" s="349">
        <v>0</v>
      </c>
      <c r="D32" s="349">
        <v>0</v>
      </c>
      <c r="E32" s="314" t="str">
        <f>IF(C32&gt;0,D32/C32-1,IF(C32&lt;0,-(D32/C32-1),""))</f>
        <v/>
      </c>
      <c r="F32" s="284" t="str">
        <f t="shared" si="1"/>
        <v>否</v>
      </c>
      <c r="G32" s="163" t="str">
        <f t="shared" si="2"/>
        <v>项</v>
      </c>
    </row>
    <row r="33" ht="18.75" spans="1:7">
      <c r="A33" s="444" t="s">
        <v>185</v>
      </c>
      <c r="B33" s="310" t="s">
        <v>186</v>
      </c>
      <c r="C33" s="349"/>
      <c r="D33" s="349"/>
      <c r="E33" s="314"/>
      <c r="F33" s="284" t="str">
        <f t="shared" si="1"/>
        <v>否</v>
      </c>
      <c r="G33" s="163" t="str">
        <f t="shared" si="2"/>
        <v>项</v>
      </c>
    </row>
    <row r="34" ht="18.75" spans="1:7">
      <c r="A34" s="444" t="s">
        <v>187</v>
      </c>
      <c r="B34" s="310" t="s">
        <v>188</v>
      </c>
      <c r="C34" s="349"/>
      <c r="D34" s="349"/>
      <c r="E34" s="314"/>
      <c r="F34" s="284" t="str">
        <f t="shared" si="1"/>
        <v>否</v>
      </c>
      <c r="G34" s="163" t="str">
        <f t="shared" si="2"/>
        <v>项</v>
      </c>
    </row>
    <row r="35" ht="18.75" spans="1:7">
      <c r="A35" s="444" t="s">
        <v>189</v>
      </c>
      <c r="B35" s="310" t="s">
        <v>157</v>
      </c>
      <c r="C35" s="349">
        <v>3926</v>
      </c>
      <c r="D35" s="349">
        <v>3919</v>
      </c>
      <c r="E35" s="190">
        <f t="shared" ref="E35:E45" si="5">(D35-C35)/C35</f>
        <v>-0.002</v>
      </c>
      <c r="F35" s="284" t="str">
        <f t="shared" si="1"/>
        <v>是</v>
      </c>
      <c r="G35" s="163" t="str">
        <f t="shared" si="2"/>
        <v>项</v>
      </c>
    </row>
    <row r="36" ht="37.5" spans="1:7">
      <c r="A36" s="445" t="s">
        <v>190</v>
      </c>
      <c r="B36" s="310" t="s">
        <v>191</v>
      </c>
      <c r="C36" s="349">
        <v>2214</v>
      </c>
      <c r="D36" s="349">
        <v>2176</v>
      </c>
      <c r="E36" s="190">
        <f t="shared" si="5"/>
        <v>-0.017</v>
      </c>
      <c r="F36" s="284" t="str">
        <f t="shared" si="1"/>
        <v>是</v>
      </c>
      <c r="G36" s="163" t="str">
        <f t="shared" si="2"/>
        <v>项</v>
      </c>
    </row>
    <row r="37" ht="18.75" spans="1:7">
      <c r="A37" s="443" t="s">
        <v>192</v>
      </c>
      <c r="B37" s="307" t="s">
        <v>193</v>
      </c>
      <c r="C37" s="347">
        <f>SUBTOTAL(9,C38:C47)</f>
        <v>5696</v>
      </c>
      <c r="D37" s="347">
        <f>SUBTOTAL(9,D38:D47)</f>
        <v>2364</v>
      </c>
      <c r="E37" s="185">
        <f t="shared" si="5"/>
        <v>-0.585</v>
      </c>
      <c r="F37" s="284" t="str">
        <f t="shared" si="1"/>
        <v>是</v>
      </c>
      <c r="G37" s="163" t="str">
        <f t="shared" si="2"/>
        <v>款</v>
      </c>
    </row>
    <row r="38" ht="18.75" spans="1:7">
      <c r="A38" s="444" t="s">
        <v>194</v>
      </c>
      <c r="B38" s="310" t="s">
        <v>139</v>
      </c>
      <c r="C38" s="349">
        <v>600</v>
      </c>
      <c r="D38" s="349">
        <v>660</v>
      </c>
      <c r="E38" s="190">
        <f t="shared" si="5"/>
        <v>0.1</v>
      </c>
      <c r="F38" s="284" t="str">
        <f t="shared" si="1"/>
        <v>是</v>
      </c>
      <c r="G38" s="163" t="str">
        <f t="shared" si="2"/>
        <v>项</v>
      </c>
    </row>
    <row r="39" ht="18.75" spans="1:7">
      <c r="A39" s="444" t="s">
        <v>195</v>
      </c>
      <c r="B39" s="310" t="s">
        <v>141</v>
      </c>
      <c r="C39" s="349">
        <v>10</v>
      </c>
      <c r="D39" s="349">
        <v>529</v>
      </c>
      <c r="E39" s="190">
        <f t="shared" si="5"/>
        <v>51.9</v>
      </c>
      <c r="F39" s="284" t="str">
        <f t="shared" si="1"/>
        <v>是</v>
      </c>
      <c r="G39" s="163" t="str">
        <f t="shared" si="2"/>
        <v>项</v>
      </c>
    </row>
    <row r="40" ht="18.75" spans="1:7">
      <c r="A40" s="444" t="s">
        <v>196</v>
      </c>
      <c r="B40" s="310" t="s">
        <v>143</v>
      </c>
      <c r="C40" s="349"/>
      <c r="D40" s="349"/>
      <c r="E40" s="190"/>
      <c r="F40" s="284" t="str">
        <f t="shared" si="1"/>
        <v>否</v>
      </c>
      <c r="G40" s="163" t="str">
        <f t="shared" si="2"/>
        <v>项</v>
      </c>
    </row>
    <row r="41" ht="18.75" spans="1:7">
      <c r="A41" s="444" t="s">
        <v>197</v>
      </c>
      <c r="B41" s="310" t="s">
        <v>198</v>
      </c>
      <c r="C41" s="349">
        <v>28</v>
      </c>
      <c r="D41" s="349">
        <v>365</v>
      </c>
      <c r="E41" s="190">
        <f t="shared" si="5"/>
        <v>12.036</v>
      </c>
      <c r="F41" s="284" t="str">
        <f t="shared" si="1"/>
        <v>是</v>
      </c>
      <c r="G41" s="163" t="str">
        <f t="shared" si="2"/>
        <v>项</v>
      </c>
    </row>
    <row r="42" ht="18.75" spans="1:7">
      <c r="A42" s="444" t="s">
        <v>199</v>
      </c>
      <c r="B42" s="310" t="s">
        <v>200</v>
      </c>
      <c r="C42" s="349"/>
      <c r="D42" s="349">
        <v>61</v>
      </c>
      <c r="E42" s="190"/>
      <c r="F42" s="284" t="str">
        <f t="shared" si="1"/>
        <v>是</v>
      </c>
      <c r="G42" s="163" t="str">
        <f t="shared" si="2"/>
        <v>项</v>
      </c>
    </row>
    <row r="43" ht="18.75" spans="1:7">
      <c r="A43" s="444" t="s">
        <v>201</v>
      </c>
      <c r="B43" s="310" t="s">
        <v>202</v>
      </c>
      <c r="C43" s="349">
        <v>5057</v>
      </c>
      <c r="D43" s="349">
        <v>749</v>
      </c>
      <c r="E43" s="190">
        <f t="shared" si="5"/>
        <v>-0.852</v>
      </c>
      <c r="F43" s="284" t="str">
        <f t="shared" si="1"/>
        <v>是</v>
      </c>
      <c r="G43" s="163" t="str">
        <f t="shared" si="2"/>
        <v>项</v>
      </c>
    </row>
    <row r="44" ht="18.75" spans="1:7">
      <c r="A44" s="444" t="s">
        <v>203</v>
      </c>
      <c r="B44" s="310" t="s">
        <v>204</v>
      </c>
      <c r="C44" s="349"/>
      <c r="D44" s="349"/>
      <c r="E44" s="190"/>
      <c r="F44" s="284" t="str">
        <f t="shared" si="1"/>
        <v>否</v>
      </c>
      <c r="G44" s="163" t="str">
        <f t="shared" si="2"/>
        <v>项</v>
      </c>
    </row>
    <row r="45" ht="18.75" spans="1:7">
      <c r="A45" s="444" t="s">
        <v>205</v>
      </c>
      <c r="B45" s="310" t="s">
        <v>206</v>
      </c>
      <c r="C45" s="349">
        <v>1</v>
      </c>
      <c r="D45" s="349"/>
      <c r="E45" s="190">
        <f t="shared" si="5"/>
        <v>-1</v>
      </c>
      <c r="F45" s="284" t="str">
        <f t="shared" si="1"/>
        <v>是</v>
      </c>
      <c r="G45" s="163" t="str">
        <f t="shared" si="2"/>
        <v>项</v>
      </c>
    </row>
    <row r="46" ht="18.75" spans="1:7">
      <c r="A46" s="444" t="s">
        <v>207</v>
      </c>
      <c r="B46" s="310" t="s">
        <v>157</v>
      </c>
      <c r="C46" s="349"/>
      <c r="D46" s="349"/>
      <c r="E46" s="314"/>
      <c r="F46" s="284" t="str">
        <f t="shared" si="1"/>
        <v>否</v>
      </c>
      <c r="G46" s="163" t="str">
        <f t="shared" si="2"/>
        <v>项</v>
      </c>
    </row>
    <row r="47" ht="18.75" spans="1:7">
      <c r="A47" s="444" t="s">
        <v>208</v>
      </c>
      <c r="B47" s="310" t="s">
        <v>209</v>
      </c>
      <c r="C47" s="349"/>
      <c r="D47" s="349"/>
      <c r="E47" s="314"/>
      <c r="F47" s="284" t="str">
        <f t="shared" si="1"/>
        <v>否</v>
      </c>
      <c r="G47" s="163" t="str">
        <f t="shared" si="2"/>
        <v>项</v>
      </c>
    </row>
    <row r="48" ht="18.75" spans="1:7">
      <c r="A48" s="443" t="s">
        <v>210</v>
      </c>
      <c r="B48" s="307" t="s">
        <v>211</v>
      </c>
      <c r="C48" s="347">
        <f>SUBTOTAL(9,C49:C58)</f>
        <v>1097</v>
      </c>
      <c r="D48" s="347">
        <f>SUBTOTAL(9,D49:D58)</f>
        <v>1161</v>
      </c>
      <c r="E48" s="185">
        <f>(D48-C48)/C48</f>
        <v>0.058</v>
      </c>
      <c r="F48" s="284" t="str">
        <f t="shared" si="1"/>
        <v>是</v>
      </c>
      <c r="G48" s="163" t="str">
        <f t="shared" si="2"/>
        <v>款</v>
      </c>
    </row>
    <row r="49" ht="18.75" spans="1:7">
      <c r="A49" s="444" t="s">
        <v>212</v>
      </c>
      <c r="B49" s="310" t="s">
        <v>139</v>
      </c>
      <c r="C49" s="349">
        <v>738</v>
      </c>
      <c r="D49" s="349">
        <v>838</v>
      </c>
      <c r="E49" s="190">
        <f>(D49-C49)/C49</f>
        <v>0.136</v>
      </c>
      <c r="F49" s="284" t="str">
        <f t="shared" si="1"/>
        <v>是</v>
      </c>
      <c r="G49" s="163" t="str">
        <f t="shared" si="2"/>
        <v>项</v>
      </c>
    </row>
    <row r="50" ht="18.75" spans="1:7">
      <c r="A50" s="444" t="s">
        <v>213</v>
      </c>
      <c r="B50" s="310" t="s">
        <v>141</v>
      </c>
      <c r="C50" s="349"/>
      <c r="D50" s="349"/>
      <c r="E50" s="314"/>
      <c r="F50" s="284" t="str">
        <f t="shared" si="1"/>
        <v>否</v>
      </c>
      <c r="G50" s="163" t="str">
        <f t="shared" si="2"/>
        <v>项</v>
      </c>
    </row>
    <row r="51" ht="18.75" spans="1:7">
      <c r="A51" s="444" t="s">
        <v>214</v>
      </c>
      <c r="B51" s="310" t="s">
        <v>143</v>
      </c>
      <c r="C51" s="349"/>
      <c r="D51" s="349"/>
      <c r="E51" s="314"/>
      <c r="F51" s="284" t="str">
        <f t="shared" si="1"/>
        <v>否</v>
      </c>
      <c r="G51" s="163" t="str">
        <f t="shared" si="2"/>
        <v>项</v>
      </c>
    </row>
    <row r="52" ht="18.75" spans="1:7">
      <c r="A52" s="444" t="s">
        <v>215</v>
      </c>
      <c r="B52" s="310" t="s">
        <v>216</v>
      </c>
      <c r="C52" s="349">
        <v>0</v>
      </c>
      <c r="D52" s="349">
        <v>0</v>
      </c>
      <c r="E52" s="314" t="str">
        <f>IF(C52&gt;0,D52/C52-1,IF(C52&lt;0,-(D52/C52-1),""))</f>
        <v/>
      </c>
      <c r="F52" s="284" t="str">
        <f t="shared" si="1"/>
        <v>否</v>
      </c>
      <c r="G52" s="163" t="str">
        <f t="shared" si="2"/>
        <v>项</v>
      </c>
    </row>
    <row r="53" ht="18.75" spans="1:7">
      <c r="A53" s="444" t="s">
        <v>217</v>
      </c>
      <c r="B53" s="310" t="s">
        <v>218</v>
      </c>
      <c r="C53" s="349">
        <v>74</v>
      </c>
      <c r="D53" s="349">
        <v>60</v>
      </c>
      <c r="E53" s="314">
        <f>IF(C53&gt;0,D53/C53-1,IF(C53&lt;0,-(D53/C53-1),""))</f>
        <v>-0.189</v>
      </c>
      <c r="F53" s="284" t="str">
        <f t="shared" si="1"/>
        <v>是</v>
      </c>
      <c r="G53" s="163" t="str">
        <f t="shared" si="2"/>
        <v>项</v>
      </c>
    </row>
    <row r="54" ht="18.75" spans="1:7">
      <c r="A54" s="444" t="s">
        <v>219</v>
      </c>
      <c r="B54" s="310" t="s">
        <v>220</v>
      </c>
      <c r="C54" s="349"/>
      <c r="D54" s="349">
        <v>0</v>
      </c>
      <c r="E54" s="314" t="str">
        <f>IF(C54&gt;0,D54/C54-1,IF(C54&lt;0,-(D54/C54-1),""))</f>
        <v/>
      </c>
      <c r="F54" s="284" t="str">
        <f t="shared" si="1"/>
        <v>否</v>
      </c>
      <c r="G54" s="163" t="str">
        <f t="shared" si="2"/>
        <v>项</v>
      </c>
    </row>
    <row r="55" ht="18.75" spans="1:7">
      <c r="A55" s="444" t="s">
        <v>221</v>
      </c>
      <c r="B55" s="310" t="s">
        <v>222</v>
      </c>
      <c r="C55" s="349">
        <v>285</v>
      </c>
      <c r="D55" s="349">
        <v>227</v>
      </c>
      <c r="E55" s="190">
        <f t="shared" ref="E55:E61" si="6">(D55-C55)/C55</f>
        <v>-0.204</v>
      </c>
      <c r="F55" s="284" t="str">
        <f t="shared" si="1"/>
        <v>是</v>
      </c>
      <c r="G55" s="163" t="str">
        <f t="shared" si="2"/>
        <v>项</v>
      </c>
    </row>
    <row r="56" ht="18.75" spans="1:7">
      <c r="A56" s="444" t="s">
        <v>223</v>
      </c>
      <c r="B56" s="310" t="s">
        <v>224</v>
      </c>
      <c r="C56" s="349"/>
      <c r="D56" s="349">
        <v>36</v>
      </c>
      <c r="E56" s="190"/>
      <c r="F56" s="284" t="str">
        <f t="shared" si="1"/>
        <v>是</v>
      </c>
      <c r="G56" s="163" t="str">
        <f t="shared" si="2"/>
        <v>项</v>
      </c>
    </row>
    <row r="57" ht="18.75" spans="1:7">
      <c r="A57" s="444" t="s">
        <v>225</v>
      </c>
      <c r="B57" s="310" t="s">
        <v>157</v>
      </c>
      <c r="C57" s="349"/>
      <c r="D57" s="349"/>
      <c r="E57" s="314"/>
      <c r="F57" s="284" t="str">
        <f t="shared" si="1"/>
        <v>否</v>
      </c>
      <c r="G57" s="163" t="str">
        <f t="shared" si="2"/>
        <v>项</v>
      </c>
    </row>
    <row r="58" ht="18.75" spans="1:7">
      <c r="A58" s="444" t="s">
        <v>226</v>
      </c>
      <c r="B58" s="310" t="s">
        <v>227</v>
      </c>
      <c r="C58" s="349"/>
      <c r="D58" s="349"/>
      <c r="E58" s="314"/>
      <c r="F58" s="284" t="str">
        <f t="shared" si="1"/>
        <v>否</v>
      </c>
      <c r="G58" s="163" t="str">
        <f t="shared" si="2"/>
        <v>项</v>
      </c>
    </row>
    <row r="59" ht="18.75" spans="1:7">
      <c r="A59" s="443" t="s">
        <v>228</v>
      </c>
      <c r="B59" s="307" t="s">
        <v>229</v>
      </c>
      <c r="C59" s="347">
        <v>2342</v>
      </c>
      <c r="D59" s="347">
        <f>SUBTOTAL(9,D60:D69)</f>
        <v>2199</v>
      </c>
      <c r="E59" s="185">
        <f t="shared" si="6"/>
        <v>-0.061</v>
      </c>
      <c r="F59" s="284" t="str">
        <f t="shared" si="1"/>
        <v>是</v>
      </c>
      <c r="G59" s="163" t="str">
        <f t="shared" si="2"/>
        <v>款</v>
      </c>
    </row>
    <row r="60" ht="18.75" spans="1:7">
      <c r="A60" s="444" t="s">
        <v>230</v>
      </c>
      <c r="B60" s="310" t="s">
        <v>139</v>
      </c>
      <c r="C60" s="349">
        <v>1261</v>
      </c>
      <c r="D60" s="349">
        <v>1055</v>
      </c>
      <c r="E60" s="190">
        <f t="shared" si="6"/>
        <v>-0.163</v>
      </c>
      <c r="F60" s="284" t="str">
        <f t="shared" si="1"/>
        <v>是</v>
      </c>
      <c r="G60" s="163" t="str">
        <f t="shared" si="2"/>
        <v>项</v>
      </c>
    </row>
    <row r="61" ht="18.75" spans="1:7">
      <c r="A61" s="444" t="s">
        <v>231</v>
      </c>
      <c r="B61" s="310" t="s">
        <v>141</v>
      </c>
      <c r="C61" s="349">
        <v>1075</v>
      </c>
      <c r="D61" s="349">
        <v>1144</v>
      </c>
      <c r="E61" s="190">
        <f t="shared" si="6"/>
        <v>0.064</v>
      </c>
      <c r="F61" s="284" t="str">
        <f t="shared" si="1"/>
        <v>是</v>
      </c>
      <c r="G61" s="163" t="str">
        <f t="shared" si="2"/>
        <v>项</v>
      </c>
    </row>
    <row r="62" ht="18.75" spans="1:7">
      <c r="A62" s="444" t="s">
        <v>232</v>
      </c>
      <c r="B62" s="310" t="s">
        <v>143</v>
      </c>
      <c r="C62" s="349"/>
      <c r="D62" s="349"/>
      <c r="E62" s="314"/>
      <c r="F62" s="284" t="str">
        <f t="shared" si="1"/>
        <v>否</v>
      </c>
      <c r="G62" s="163" t="str">
        <f t="shared" si="2"/>
        <v>项</v>
      </c>
    </row>
    <row r="63" ht="18.75" spans="1:7">
      <c r="A63" s="444" t="s">
        <v>233</v>
      </c>
      <c r="B63" s="310" t="s">
        <v>234</v>
      </c>
      <c r="C63" s="349"/>
      <c r="D63" s="349"/>
      <c r="E63" s="314"/>
      <c r="F63" s="284" t="str">
        <f t="shared" si="1"/>
        <v>否</v>
      </c>
      <c r="G63" s="163" t="str">
        <f t="shared" si="2"/>
        <v>项</v>
      </c>
    </row>
    <row r="64" ht="18.75" spans="1:7">
      <c r="A64" s="444" t="s">
        <v>235</v>
      </c>
      <c r="B64" s="310" t="s">
        <v>236</v>
      </c>
      <c r="C64" s="349"/>
      <c r="D64" s="349"/>
      <c r="E64" s="314"/>
      <c r="F64" s="284" t="str">
        <f t="shared" si="1"/>
        <v>否</v>
      </c>
      <c r="G64" s="163" t="str">
        <f t="shared" si="2"/>
        <v>项</v>
      </c>
    </row>
    <row r="65" ht="18.75" spans="1:7">
      <c r="A65" s="444" t="s">
        <v>237</v>
      </c>
      <c r="B65" s="310" t="s">
        <v>238</v>
      </c>
      <c r="C65" s="349"/>
      <c r="D65" s="349"/>
      <c r="E65" s="314"/>
      <c r="F65" s="284" t="str">
        <f t="shared" si="1"/>
        <v>否</v>
      </c>
      <c r="G65" s="163" t="str">
        <f t="shared" si="2"/>
        <v>项</v>
      </c>
    </row>
    <row r="66" ht="18.75" spans="1:7">
      <c r="A66" s="444" t="s">
        <v>239</v>
      </c>
      <c r="B66" s="310" t="s">
        <v>240</v>
      </c>
      <c r="C66" s="349"/>
      <c r="D66" s="349"/>
      <c r="E66" s="314"/>
      <c r="F66" s="284" t="str">
        <f t="shared" si="1"/>
        <v>否</v>
      </c>
      <c r="G66" s="163" t="str">
        <f t="shared" si="2"/>
        <v>项</v>
      </c>
    </row>
    <row r="67" ht="18.75" spans="1:7">
      <c r="A67" s="444" t="s">
        <v>241</v>
      </c>
      <c r="B67" s="310" t="s">
        <v>242</v>
      </c>
      <c r="C67" s="349"/>
      <c r="D67" s="349"/>
      <c r="E67" s="314"/>
      <c r="F67" s="284" t="str">
        <f t="shared" si="1"/>
        <v>否</v>
      </c>
      <c r="G67" s="163" t="str">
        <f t="shared" si="2"/>
        <v>项</v>
      </c>
    </row>
    <row r="68" ht="18.75" spans="1:7">
      <c r="A68" s="444" t="s">
        <v>243</v>
      </c>
      <c r="B68" s="310" t="s">
        <v>157</v>
      </c>
      <c r="C68" s="349"/>
      <c r="D68" s="349"/>
      <c r="E68" s="314"/>
      <c r="F68" s="284" t="str">
        <f t="shared" ref="F68:F131" si="7">IF(LEN(A68)=3,"是",IF(B68&lt;&gt;"",IF(SUM(C68:D68)&lt;&gt;0,"是","否"),"是"))</f>
        <v>否</v>
      </c>
      <c r="G68" s="163" t="str">
        <f t="shared" ref="G68:G131" si="8">IF(LEN(A68)=3,"类",IF(LEN(A68)=5,"款","项"))</f>
        <v>项</v>
      </c>
    </row>
    <row r="69" ht="18.75" spans="1:7">
      <c r="A69" s="444" t="s">
        <v>244</v>
      </c>
      <c r="B69" s="310" t="s">
        <v>245</v>
      </c>
      <c r="C69" s="349">
        <v>5</v>
      </c>
      <c r="D69" s="349"/>
      <c r="E69" s="314"/>
      <c r="F69" s="284" t="str">
        <f t="shared" si="7"/>
        <v>是</v>
      </c>
      <c r="G69" s="163" t="str">
        <f t="shared" si="8"/>
        <v>项</v>
      </c>
    </row>
    <row r="70" ht="18.75" spans="1:7">
      <c r="A70" s="443" t="s">
        <v>246</v>
      </c>
      <c r="B70" s="307" t="s">
        <v>247</v>
      </c>
      <c r="C70" s="347">
        <f>SUBTOTAL(9,C71:C82)</f>
        <v>2000</v>
      </c>
      <c r="D70" s="347">
        <f>SUBTOTAL(9,D71:D82)</f>
        <v>2650</v>
      </c>
      <c r="E70" s="185">
        <f>(D70-C70)/C70</f>
        <v>0.325</v>
      </c>
      <c r="F70" s="284" t="str">
        <f t="shared" si="7"/>
        <v>是</v>
      </c>
      <c r="G70" s="163" t="str">
        <f t="shared" si="8"/>
        <v>款</v>
      </c>
    </row>
    <row r="71" ht="18.75" spans="1:7">
      <c r="A71" s="444" t="s">
        <v>248</v>
      </c>
      <c r="B71" s="310" t="s">
        <v>139</v>
      </c>
      <c r="C71" s="349"/>
      <c r="D71" s="349"/>
      <c r="E71" s="314"/>
      <c r="F71" s="284" t="str">
        <f t="shared" si="7"/>
        <v>否</v>
      </c>
      <c r="G71" s="163" t="str">
        <f t="shared" si="8"/>
        <v>项</v>
      </c>
    </row>
    <row r="72" ht="18.75" spans="1:7">
      <c r="A72" s="444" t="s">
        <v>249</v>
      </c>
      <c r="B72" s="310" t="s">
        <v>141</v>
      </c>
      <c r="C72" s="349">
        <v>2000</v>
      </c>
      <c r="D72" s="349">
        <v>2650</v>
      </c>
      <c r="E72" s="314">
        <f t="shared" ref="E68:E134" si="9">IF(C72&gt;0,D72/C72-1,IF(C72&lt;0,-(D72/C72-1),""))</f>
        <v>0.325</v>
      </c>
      <c r="F72" s="284" t="str">
        <f t="shared" si="7"/>
        <v>是</v>
      </c>
      <c r="G72" s="163" t="str">
        <f t="shared" si="8"/>
        <v>项</v>
      </c>
    </row>
    <row r="73" ht="18.75" spans="1:7">
      <c r="A73" s="444" t="s">
        <v>250</v>
      </c>
      <c r="B73" s="310" t="s">
        <v>143</v>
      </c>
      <c r="C73" s="349">
        <v>0</v>
      </c>
      <c r="D73" s="349">
        <v>0</v>
      </c>
      <c r="E73" s="314" t="str">
        <f t="shared" si="9"/>
        <v/>
      </c>
      <c r="F73" s="284" t="str">
        <f t="shared" si="7"/>
        <v>否</v>
      </c>
      <c r="G73" s="163" t="str">
        <f t="shared" si="8"/>
        <v>项</v>
      </c>
    </row>
    <row r="74" ht="18.75" spans="1:7">
      <c r="A74" s="444" t="s">
        <v>251</v>
      </c>
      <c r="B74" s="310" t="s">
        <v>252</v>
      </c>
      <c r="C74" s="349">
        <v>0</v>
      </c>
      <c r="D74" s="349">
        <v>0</v>
      </c>
      <c r="E74" s="314" t="str">
        <f t="shared" si="9"/>
        <v/>
      </c>
      <c r="F74" s="284" t="str">
        <f t="shared" si="7"/>
        <v>否</v>
      </c>
      <c r="G74" s="163" t="str">
        <f t="shared" si="8"/>
        <v>项</v>
      </c>
    </row>
    <row r="75" ht="18.75" spans="1:7">
      <c r="A75" s="444" t="s">
        <v>253</v>
      </c>
      <c r="B75" s="310" t="s">
        <v>254</v>
      </c>
      <c r="C75" s="349">
        <v>0</v>
      </c>
      <c r="D75" s="349">
        <v>0</v>
      </c>
      <c r="E75" s="314" t="str">
        <f t="shared" si="9"/>
        <v/>
      </c>
      <c r="F75" s="284" t="str">
        <f t="shared" si="7"/>
        <v>否</v>
      </c>
      <c r="G75" s="163" t="str">
        <f t="shared" si="8"/>
        <v>项</v>
      </c>
    </row>
    <row r="76" ht="18.75" spans="1:7">
      <c r="A76" s="444" t="s">
        <v>255</v>
      </c>
      <c r="B76" s="310" t="s">
        <v>256</v>
      </c>
      <c r="C76" s="349"/>
      <c r="D76" s="349"/>
      <c r="E76" s="314"/>
      <c r="F76" s="284" t="str">
        <f t="shared" si="7"/>
        <v>否</v>
      </c>
      <c r="G76" s="163" t="str">
        <f t="shared" si="8"/>
        <v>项</v>
      </c>
    </row>
    <row r="77" ht="18.75" spans="1:7">
      <c r="A77" s="444" t="s">
        <v>257</v>
      </c>
      <c r="B77" s="310" t="s">
        <v>258</v>
      </c>
      <c r="C77" s="349">
        <v>0</v>
      </c>
      <c r="D77" s="349">
        <v>0</v>
      </c>
      <c r="E77" s="314" t="str">
        <f t="shared" si="9"/>
        <v/>
      </c>
      <c r="F77" s="284" t="str">
        <f t="shared" si="7"/>
        <v>否</v>
      </c>
      <c r="G77" s="163" t="str">
        <f t="shared" si="8"/>
        <v>项</v>
      </c>
    </row>
    <row r="78" ht="18.75" spans="1:7">
      <c r="A78" s="444" t="s">
        <v>259</v>
      </c>
      <c r="B78" s="310" t="s">
        <v>260</v>
      </c>
      <c r="C78" s="349">
        <v>0</v>
      </c>
      <c r="D78" s="349">
        <v>0</v>
      </c>
      <c r="E78" s="314" t="str">
        <f t="shared" si="9"/>
        <v/>
      </c>
      <c r="F78" s="284" t="str">
        <f t="shared" si="7"/>
        <v>否</v>
      </c>
      <c r="G78" s="163" t="str">
        <f t="shared" si="8"/>
        <v>项</v>
      </c>
    </row>
    <row r="79" ht="18.75" spans="1:7">
      <c r="A79" s="444" t="s">
        <v>261</v>
      </c>
      <c r="B79" s="310" t="s">
        <v>240</v>
      </c>
      <c r="C79" s="349">
        <v>0</v>
      </c>
      <c r="D79" s="349">
        <v>0</v>
      </c>
      <c r="E79" s="314" t="str">
        <f t="shared" si="9"/>
        <v/>
      </c>
      <c r="F79" s="284" t="str">
        <f t="shared" si="7"/>
        <v>否</v>
      </c>
      <c r="G79" s="163" t="str">
        <f t="shared" si="8"/>
        <v>项</v>
      </c>
    </row>
    <row r="80" ht="18.75" spans="1:7">
      <c r="A80" s="446">
        <v>2010710</v>
      </c>
      <c r="B80" s="310" t="s">
        <v>262</v>
      </c>
      <c r="C80" s="349">
        <v>0</v>
      </c>
      <c r="D80" s="349">
        <v>0</v>
      </c>
      <c r="E80" s="314" t="str">
        <f t="shared" si="9"/>
        <v/>
      </c>
      <c r="F80" s="284" t="str">
        <f t="shared" si="7"/>
        <v>否</v>
      </c>
      <c r="G80" s="163" t="str">
        <f t="shared" si="8"/>
        <v>项</v>
      </c>
    </row>
    <row r="81" ht="18.75" spans="1:7">
      <c r="A81" s="444" t="s">
        <v>263</v>
      </c>
      <c r="B81" s="310" t="s">
        <v>157</v>
      </c>
      <c r="C81" s="349"/>
      <c r="D81" s="349"/>
      <c r="E81" s="314"/>
      <c r="F81" s="284" t="str">
        <f t="shared" si="7"/>
        <v>否</v>
      </c>
      <c r="G81" s="163" t="str">
        <f t="shared" si="8"/>
        <v>项</v>
      </c>
    </row>
    <row r="82" ht="18.75" spans="1:7">
      <c r="A82" s="444" t="s">
        <v>264</v>
      </c>
      <c r="B82" s="310" t="s">
        <v>265</v>
      </c>
      <c r="C82" s="349">
        <v>0</v>
      </c>
      <c r="D82" s="349">
        <v>0</v>
      </c>
      <c r="E82" s="314" t="str">
        <f t="shared" si="9"/>
        <v/>
      </c>
      <c r="F82" s="284" t="str">
        <f t="shared" si="7"/>
        <v>否</v>
      </c>
      <c r="G82" s="163" t="str">
        <f t="shared" si="8"/>
        <v>项</v>
      </c>
    </row>
    <row r="83" ht="18.75" spans="1:7">
      <c r="A83" s="443" t="s">
        <v>266</v>
      </c>
      <c r="B83" s="307" t="s">
        <v>267</v>
      </c>
      <c r="C83" s="347">
        <f>SUBTOTAL(9,C84:C91)</f>
        <v>520</v>
      </c>
      <c r="D83" s="347">
        <f>SUBTOTAL(9,D84:D91)</f>
        <v>1124</v>
      </c>
      <c r="E83" s="185">
        <f>(D83-C83)/C83</f>
        <v>1.162</v>
      </c>
      <c r="F83" s="284" t="str">
        <f t="shared" si="7"/>
        <v>是</v>
      </c>
      <c r="G83" s="163" t="str">
        <f t="shared" si="8"/>
        <v>款</v>
      </c>
    </row>
    <row r="84" ht="18.75" spans="1:7">
      <c r="A84" s="444" t="s">
        <v>268</v>
      </c>
      <c r="B84" s="310" t="s">
        <v>139</v>
      </c>
      <c r="C84" s="349">
        <v>520</v>
      </c>
      <c r="D84" s="349">
        <v>1124</v>
      </c>
      <c r="E84" s="190">
        <f>(D84-C84)/C84</f>
        <v>1.162</v>
      </c>
      <c r="F84" s="284" t="str">
        <f t="shared" si="7"/>
        <v>是</v>
      </c>
      <c r="G84" s="163" t="str">
        <f t="shared" si="8"/>
        <v>项</v>
      </c>
    </row>
    <row r="85" ht="18.75" spans="1:7">
      <c r="A85" s="444" t="s">
        <v>269</v>
      </c>
      <c r="B85" s="310" t="s">
        <v>141</v>
      </c>
      <c r="C85" s="349">
        <v>0</v>
      </c>
      <c r="D85" s="349">
        <v>0</v>
      </c>
      <c r="E85" s="314" t="str">
        <f t="shared" si="9"/>
        <v/>
      </c>
      <c r="F85" s="284" t="str">
        <f t="shared" si="7"/>
        <v>否</v>
      </c>
      <c r="G85" s="163" t="str">
        <f t="shared" si="8"/>
        <v>项</v>
      </c>
    </row>
    <row r="86" ht="18.75" spans="1:7">
      <c r="A86" s="444" t="s">
        <v>270</v>
      </c>
      <c r="B86" s="310" t="s">
        <v>143</v>
      </c>
      <c r="C86" s="349"/>
      <c r="D86" s="349"/>
      <c r="E86" s="314"/>
      <c r="F86" s="284" t="str">
        <f t="shared" si="7"/>
        <v>否</v>
      </c>
      <c r="G86" s="163" t="str">
        <f t="shared" si="8"/>
        <v>项</v>
      </c>
    </row>
    <row r="87" ht="18.75" spans="1:7">
      <c r="A87" s="444" t="s">
        <v>271</v>
      </c>
      <c r="B87" s="310" t="s">
        <v>272</v>
      </c>
      <c r="C87" s="349"/>
      <c r="D87" s="349"/>
      <c r="E87" s="314"/>
      <c r="F87" s="284" t="str">
        <f t="shared" si="7"/>
        <v>否</v>
      </c>
      <c r="G87" s="163" t="str">
        <f t="shared" si="8"/>
        <v>项</v>
      </c>
    </row>
    <row r="88" ht="18.75" spans="1:7">
      <c r="A88" s="444" t="s">
        <v>273</v>
      </c>
      <c r="B88" s="310" t="s">
        <v>274</v>
      </c>
      <c r="C88" s="349"/>
      <c r="D88" s="349"/>
      <c r="E88" s="314"/>
      <c r="F88" s="284" t="str">
        <f t="shared" si="7"/>
        <v>否</v>
      </c>
      <c r="G88" s="163" t="str">
        <f t="shared" si="8"/>
        <v>项</v>
      </c>
    </row>
    <row r="89" ht="18.75" spans="1:7">
      <c r="A89" s="444" t="s">
        <v>275</v>
      </c>
      <c r="B89" s="310" t="s">
        <v>240</v>
      </c>
      <c r="C89" s="349">
        <v>0</v>
      </c>
      <c r="D89" s="349">
        <v>0</v>
      </c>
      <c r="E89" s="314" t="str">
        <f t="shared" si="9"/>
        <v/>
      </c>
      <c r="F89" s="284" t="str">
        <f t="shared" si="7"/>
        <v>否</v>
      </c>
      <c r="G89" s="163" t="str">
        <f t="shared" si="8"/>
        <v>项</v>
      </c>
    </row>
    <row r="90" ht="18.75" spans="1:7">
      <c r="A90" s="444" t="s">
        <v>276</v>
      </c>
      <c r="B90" s="310" t="s">
        <v>157</v>
      </c>
      <c r="C90" s="349"/>
      <c r="D90" s="349"/>
      <c r="E90" s="314"/>
      <c r="F90" s="284" t="str">
        <f t="shared" si="7"/>
        <v>否</v>
      </c>
      <c r="G90" s="163" t="str">
        <f t="shared" si="8"/>
        <v>项</v>
      </c>
    </row>
    <row r="91" ht="18.75" spans="1:7">
      <c r="A91" s="444" t="s">
        <v>277</v>
      </c>
      <c r="B91" s="310" t="s">
        <v>278</v>
      </c>
      <c r="C91" s="349"/>
      <c r="D91" s="349"/>
      <c r="E91" s="314"/>
      <c r="F91" s="284" t="str">
        <f t="shared" si="7"/>
        <v>否</v>
      </c>
      <c r="G91" s="163" t="str">
        <f t="shared" si="8"/>
        <v>项</v>
      </c>
    </row>
    <row r="92" ht="18.75" spans="1:7">
      <c r="A92" s="443" t="s">
        <v>279</v>
      </c>
      <c r="B92" s="307" t="s">
        <v>280</v>
      </c>
      <c r="C92" s="347"/>
      <c r="D92" s="347">
        <f>SUBTOTAL(9,D93:D104)</f>
        <v>0</v>
      </c>
      <c r="E92" s="319"/>
      <c r="F92" s="284" t="str">
        <f t="shared" si="7"/>
        <v>否</v>
      </c>
      <c r="G92" s="163" t="str">
        <f t="shared" si="8"/>
        <v>款</v>
      </c>
    </row>
    <row r="93" ht="18.75" spans="1:7">
      <c r="A93" s="444" t="s">
        <v>281</v>
      </c>
      <c r="B93" s="310" t="s">
        <v>139</v>
      </c>
      <c r="C93" s="349">
        <v>0</v>
      </c>
      <c r="D93" s="349">
        <v>0</v>
      </c>
      <c r="E93" s="314" t="str">
        <f t="shared" si="9"/>
        <v/>
      </c>
      <c r="F93" s="284" t="str">
        <f t="shared" si="7"/>
        <v>否</v>
      </c>
      <c r="G93" s="163" t="str">
        <f t="shared" si="8"/>
        <v>项</v>
      </c>
    </row>
    <row r="94" ht="18.75" spans="1:7">
      <c r="A94" s="444" t="s">
        <v>282</v>
      </c>
      <c r="B94" s="310" t="s">
        <v>141</v>
      </c>
      <c r="C94" s="349">
        <v>0</v>
      </c>
      <c r="D94" s="349">
        <v>0</v>
      </c>
      <c r="E94" s="314" t="str">
        <f t="shared" si="9"/>
        <v/>
      </c>
      <c r="F94" s="284" t="str">
        <f t="shared" si="7"/>
        <v>否</v>
      </c>
      <c r="G94" s="163" t="str">
        <f t="shared" si="8"/>
        <v>项</v>
      </c>
    </row>
    <row r="95" ht="18.75" spans="1:7">
      <c r="A95" s="444" t="s">
        <v>283</v>
      </c>
      <c r="B95" s="310" t="s">
        <v>143</v>
      </c>
      <c r="C95" s="349">
        <v>0</v>
      </c>
      <c r="D95" s="349">
        <v>0</v>
      </c>
      <c r="E95" s="314" t="str">
        <f t="shared" si="9"/>
        <v/>
      </c>
      <c r="F95" s="284" t="str">
        <f t="shared" si="7"/>
        <v>否</v>
      </c>
      <c r="G95" s="163" t="str">
        <f t="shared" si="8"/>
        <v>项</v>
      </c>
    </row>
    <row r="96" ht="18.75" spans="1:7">
      <c r="A96" s="444" t="s">
        <v>284</v>
      </c>
      <c r="B96" s="310" t="s">
        <v>285</v>
      </c>
      <c r="C96" s="349"/>
      <c r="D96" s="349"/>
      <c r="E96" s="314"/>
      <c r="F96" s="284" t="str">
        <f t="shared" si="7"/>
        <v>否</v>
      </c>
      <c r="G96" s="163" t="str">
        <f t="shared" si="8"/>
        <v>项</v>
      </c>
    </row>
    <row r="97" ht="18.75" spans="1:7">
      <c r="A97" s="444" t="s">
        <v>286</v>
      </c>
      <c r="B97" s="310" t="s">
        <v>287</v>
      </c>
      <c r="C97" s="349">
        <v>0</v>
      </c>
      <c r="D97" s="349">
        <v>0</v>
      </c>
      <c r="E97" s="314" t="str">
        <f t="shared" si="9"/>
        <v/>
      </c>
      <c r="F97" s="284" t="str">
        <f t="shared" si="7"/>
        <v>否</v>
      </c>
      <c r="G97" s="163" t="str">
        <f t="shared" si="8"/>
        <v>项</v>
      </c>
    </row>
    <row r="98" ht="18.75" spans="1:7">
      <c r="A98" s="444" t="s">
        <v>288</v>
      </c>
      <c r="B98" s="310" t="s">
        <v>240</v>
      </c>
      <c r="C98" s="349">
        <v>0</v>
      </c>
      <c r="D98" s="349">
        <v>0</v>
      </c>
      <c r="E98" s="314" t="str">
        <f t="shared" si="9"/>
        <v/>
      </c>
      <c r="F98" s="284" t="str">
        <f t="shared" si="7"/>
        <v>否</v>
      </c>
      <c r="G98" s="163" t="str">
        <f t="shared" si="8"/>
        <v>项</v>
      </c>
    </row>
    <row r="99" ht="18.75" spans="1:7">
      <c r="A99" s="444" t="s">
        <v>289</v>
      </c>
      <c r="B99" s="310" t="s">
        <v>290</v>
      </c>
      <c r="C99" s="349">
        <v>0</v>
      </c>
      <c r="D99" s="349">
        <v>0</v>
      </c>
      <c r="E99" s="314" t="str">
        <f t="shared" si="9"/>
        <v/>
      </c>
      <c r="F99" s="284" t="str">
        <f t="shared" si="7"/>
        <v>否</v>
      </c>
      <c r="G99" s="163" t="str">
        <f t="shared" si="8"/>
        <v>项</v>
      </c>
    </row>
    <row r="100" ht="18.75" spans="1:7">
      <c r="A100" s="444" t="s">
        <v>291</v>
      </c>
      <c r="B100" s="310" t="s">
        <v>292</v>
      </c>
      <c r="C100" s="349">
        <v>0</v>
      </c>
      <c r="D100" s="349">
        <v>0</v>
      </c>
      <c r="E100" s="314" t="str">
        <f t="shared" si="9"/>
        <v/>
      </c>
      <c r="F100" s="284" t="str">
        <f t="shared" si="7"/>
        <v>否</v>
      </c>
      <c r="G100" s="163" t="str">
        <f t="shared" si="8"/>
        <v>项</v>
      </c>
    </row>
    <row r="101" ht="18.75" spans="1:7">
      <c r="A101" s="444" t="s">
        <v>293</v>
      </c>
      <c r="B101" s="310" t="s">
        <v>294</v>
      </c>
      <c r="C101" s="349">
        <v>0</v>
      </c>
      <c r="D101" s="349">
        <v>0</v>
      </c>
      <c r="E101" s="314" t="str">
        <f t="shared" si="9"/>
        <v/>
      </c>
      <c r="F101" s="284" t="str">
        <f t="shared" si="7"/>
        <v>否</v>
      </c>
      <c r="G101" s="163" t="str">
        <f t="shared" si="8"/>
        <v>项</v>
      </c>
    </row>
    <row r="102" ht="18.75" spans="1:7">
      <c r="A102" s="444" t="s">
        <v>295</v>
      </c>
      <c r="B102" s="310" t="s">
        <v>296</v>
      </c>
      <c r="C102" s="349">
        <v>0</v>
      </c>
      <c r="D102" s="349">
        <v>0</v>
      </c>
      <c r="E102" s="314" t="str">
        <f t="shared" si="9"/>
        <v/>
      </c>
      <c r="F102" s="284" t="str">
        <f t="shared" si="7"/>
        <v>否</v>
      </c>
      <c r="G102" s="163" t="str">
        <f t="shared" si="8"/>
        <v>项</v>
      </c>
    </row>
    <row r="103" ht="18.75" spans="1:7">
      <c r="A103" s="444" t="s">
        <v>297</v>
      </c>
      <c r="B103" s="310" t="s">
        <v>157</v>
      </c>
      <c r="C103" s="349">
        <v>0</v>
      </c>
      <c r="D103" s="349">
        <v>0</v>
      </c>
      <c r="E103" s="314" t="str">
        <f t="shared" si="9"/>
        <v/>
      </c>
      <c r="F103" s="284" t="str">
        <f t="shared" si="7"/>
        <v>否</v>
      </c>
      <c r="G103" s="163" t="str">
        <f t="shared" si="8"/>
        <v>项</v>
      </c>
    </row>
    <row r="104" ht="18.75" spans="1:7">
      <c r="A104" s="444" t="s">
        <v>298</v>
      </c>
      <c r="B104" s="310" t="s">
        <v>299</v>
      </c>
      <c r="C104" s="349"/>
      <c r="D104" s="349"/>
      <c r="E104" s="314"/>
      <c r="F104" s="284" t="str">
        <f t="shared" si="7"/>
        <v>否</v>
      </c>
      <c r="G104" s="163" t="str">
        <f t="shared" si="8"/>
        <v>项</v>
      </c>
    </row>
    <row r="105" ht="18.75" spans="1:7">
      <c r="A105" s="443" t="s">
        <v>300</v>
      </c>
      <c r="B105" s="307" t="s">
        <v>301</v>
      </c>
      <c r="C105" s="347"/>
      <c r="D105" s="347">
        <f>SUBTOTAL(9,D106:D114)</f>
        <v>0</v>
      </c>
      <c r="E105" s="319"/>
      <c r="F105" s="284" t="str">
        <f t="shared" si="7"/>
        <v>否</v>
      </c>
      <c r="G105" s="163" t="str">
        <f t="shared" si="8"/>
        <v>款</v>
      </c>
    </row>
    <row r="106" ht="18.75" spans="1:7">
      <c r="A106" s="444" t="s">
        <v>302</v>
      </c>
      <c r="B106" s="310" t="s">
        <v>139</v>
      </c>
      <c r="C106" s="349"/>
      <c r="D106" s="349"/>
      <c r="E106" s="314"/>
      <c r="F106" s="284" t="str">
        <f t="shared" si="7"/>
        <v>否</v>
      </c>
      <c r="G106" s="163" t="str">
        <f t="shared" si="8"/>
        <v>项</v>
      </c>
    </row>
    <row r="107" ht="18.75" spans="1:7">
      <c r="A107" s="444" t="s">
        <v>303</v>
      </c>
      <c r="B107" s="310" t="s">
        <v>141</v>
      </c>
      <c r="C107" s="349">
        <v>0</v>
      </c>
      <c r="D107" s="349">
        <v>0</v>
      </c>
      <c r="E107" s="314" t="str">
        <f t="shared" si="9"/>
        <v/>
      </c>
      <c r="F107" s="284" t="str">
        <f t="shared" si="7"/>
        <v>否</v>
      </c>
      <c r="G107" s="163" t="str">
        <f t="shared" si="8"/>
        <v>项</v>
      </c>
    </row>
    <row r="108" ht="18.75" spans="1:7">
      <c r="A108" s="444" t="s">
        <v>304</v>
      </c>
      <c r="B108" s="310" t="s">
        <v>143</v>
      </c>
      <c r="C108" s="349">
        <v>0</v>
      </c>
      <c r="D108" s="349">
        <v>0</v>
      </c>
      <c r="E108" s="314" t="str">
        <f t="shared" si="9"/>
        <v/>
      </c>
      <c r="F108" s="284" t="str">
        <f t="shared" si="7"/>
        <v>否</v>
      </c>
      <c r="G108" s="163" t="str">
        <f t="shared" si="8"/>
        <v>项</v>
      </c>
    </row>
    <row r="109" ht="18.75" spans="1:7">
      <c r="A109" s="444" t="s">
        <v>305</v>
      </c>
      <c r="B109" s="310" t="s">
        <v>306</v>
      </c>
      <c r="C109" s="349">
        <v>0</v>
      </c>
      <c r="D109" s="349">
        <v>0</v>
      </c>
      <c r="E109" s="314" t="str">
        <f t="shared" si="9"/>
        <v/>
      </c>
      <c r="F109" s="284" t="str">
        <f t="shared" si="7"/>
        <v>否</v>
      </c>
      <c r="G109" s="163" t="str">
        <f t="shared" si="8"/>
        <v>项</v>
      </c>
    </row>
    <row r="110" ht="18.75" spans="1:7">
      <c r="A110" s="444" t="s">
        <v>307</v>
      </c>
      <c r="B110" s="310" t="s">
        <v>308</v>
      </c>
      <c r="C110" s="349">
        <v>0</v>
      </c>
      <c r="D110" s="349">
        <v>0</v>
      </c>
      <c r="E110" s="314" t="str">
        <f t="shared" si="9"/>
        <v/>
      </c>
      <c r="F110" s="284" t="str">
        <f t="shared" si="7"/>
        <v>否</v>
      </c>
      <c r="G110" s="163" t="str">
        <f t="shared" si="8"/>
        <v>项</v>
      </c>
    </row>
    <row r="111" ht="18.75" spans="1:7">
      <c r="A111" s="444" t="s">
        <v>309</v>
      </c>
      <c r="B111" s="310" t="s">
        <v>310</v>
      </c>
      <c r="C111" s="349">
        <v>0</v>
      </c>
      <c r="D111" s="349">
        <v>0</v>
      </c>
      <c r="E111" s="314" t="str">
        <f t="shared" si="9"/>
        <v/>
      </c>
      <c r="F111" s="284" t="str">
        <f t="shared" si="7"/>
        <v>否</v>
      </c>
      <c r="G111" s="163" t="str">
        <f t="shared" si="8"/>
        <v>项</v>
      </c>
    </row>
    <row r="112" ht="18.75" spans="1:7">
      <c r="A112" s="444" t="s">
        <v>311</v>
      </c>
      <c r="B112" s="310" t="s">
        <v>312</v>
      </c>
      <c r="C112" s="349"/>
      <c r="D112" s="349"/>
      <c r="E112" s="314"/>
      <c r="F112" s="284" t="str">
        <f t="shared" si="7"/>
        <v>否</v>
      </c>
      <c r="G112" s="163" t="str">
        <f t="shared" si="8"/>
        <v>项</v>
      </c>
    </row>
    <row r="113" ht="18.75" spans="1:7">
      <c r="A113" s="444" t="s">
        <v>313</v>
      </c>
      <c r="B113" s="310" t="s">
        <v>157</v>
      </c>
      <c r="C113" s="349"/>
      <c r="D113" s="349"/>
      <c r="E113" s="314"/>
      <c r="F113" s="284" t="str">
        <f t="shared" si="7"/>
        <v>否</v>
      </c>
      <c r="G113" s="163" t="str">
        <f t="shared" si="8"/>
        <v>项</v>
      </c>
    </row>
    <row r="114" ht="18.75" spans="1:7">
      <c r="A114" s="444" t="s">
        <v>314</v>
      </c>
      <c r="B114" s="310" t="s">
        <v>315</v>
      </c>
      <c r="C114" s="349"/>
      <c r="D114" s="349"/>
      <c r="E114" s="314"/>
      <c r="F114" s="284" t="str">
        <f t="shared" si="7"/>
        <v>否</v>
      </c>
      <c r="G114" s="163" t="str">
        <f t="shared" si="8"/>
        <v>项</v>
      </c>
    </row>
    <row r="115" ht="18.75" spans="1:7">
      <c r="A115" s="443" t="s">
        <v>316</v>
      </c>
      <c r="B115" s="307" t="s">
        <v>317</v>
      </c>
      <c r="C115" s="347">
        <f>SUBTOTAL(9,C116:C123)</f>
        <v>2002</v>
      </c>
      <c r="D115" s="347">
        <f>SUBTOTAL(9,D116:D123)</f>
        <v>2164</v>
      </c>
      <c r="E115" s="185">
        <f t="shared" ref="E115:E119" si="10">(D115-C115)/C115</f>
        <v>0.081</v>
      </c>
      <c r="F115" s="284" t="str">
        <f t="shared" si="7"/>
        <v>是</v>
      </c>
      <c r="G115" s="163" t="str">
        <f t="shared" si="8"/>
        <v>款</v>
      </c>
    </row>
    <row r="116" ht="18.75" spans="1:7">
      <c r="A116" s="444" t="s">
        <v>318</v>
      </c>
      <c r="B116" s="310" t="s">
        <v>139</v>
      </c>
      <c r="C116" s="349">
        <v>1688</v>
      </c>
      <c r="D116" s="349">
        <v>2068</v>
      </c>
      <c r="E116" s="190">
        <f t="shared" si="10"/>
        <v>0.225</v>
      </c>
      <c r="F116" s="284" t="str">
        <f t="shared" si="7"/>
        <v>是</v>
      </c>
      <c r="G116" s="163" t="str">
        <f t="shared" si="8"/>
        <v>项</v>
      </c>
    </row>
    <row r="117" ht="18.75" spans="1:7">
      <c r="A117" s="444" t="s">
        <v>319</v>
      </c>
      <c r="B117" s="310" t="s">
        <v>141</v>
      </c>
      <c r="C117" s="349">
        <v>314</v>
      </c>
      <c r="D117" s="349">
        <v>9</v>
      </c>
      <c r="E117" s="314">
        <f t="shared" si="9"/>
        <v>-0.971</v>
      </c>
      <c r="F117" s="284" t="str">
        <f t="shared" si="7"/>
        <v>是</v>
      </c>
      <c r="G117" s="163" t="str">
        <f t="shared" si="8"/>
        <v>项</v>
      </c>
    </row>
    <row r="118" ht="18.75" spans="1:7">
      <c r="A118" s="444" t="s">
        <v>320</v>
      </c>
      <c r="B118" s="310" t="s">
        <v>143</v>
      </c>
      <c r="C118" s="349"/>
      <c r="D118" s="349"/>
      <c r="E118" s="314"/>
      <c r="F118" s="284" t="str">
        <f t="shared" si="7"/>
        <v>否</v>
      </c>
      <c r="G118" s="163" t="str">
        <f t="shared" si="8"/>
        <v>项</v>
      </c>
    </row>
    <row r="119" ht="18.75" spans="1:7">
      <c r="A119" s="444" t="s">
        <v>321</v>
      </c>
      <c r="B119" s="310" t="s">
        <v>322</v>
      </c>
      <c r="C119" s="349"/>
      <c r="D119" s="349">
        <v>80</v>
      </c>
      <c r="E119" s="190"/>
      <c r="F119" s="284" t="str">
        <f t="shared" si="7"/>
        <v>是</v>
      </c>
      <c r="G119" s="163" t="str">
        <f t="shared" si="8"/>
        <v>项</v>
      </c>
    </row>
    <row r="120" ht="18.75" spans="1:7">
      <c r="A120" s="444" t="s">
        <v>323</v>
      </c>
      <c r="B120" s="310" t="s">
        <v>324</v>
      </c>
      <c r="C120" s="349">
        <v>0</v>
      </c>
      <c r="D120" s="349">
        <v>0</v>
      </c>
      <c r="E120" s="314" t="str">
        <f t="shared" si="9"/>
        <v/>
      </c>
      <c r="F120" s="284" t="str">
        <f t="shared" si="7"/>
        <v>否</v>
      </c>
      <c r="G120" s="163" t="str">
        <f t="shared" si="8"/>
        <v>项</v>
      </c>
    </row>
    <row r="121" ht="18.75" spans="1:7">
      <c r="A121" s="444" t="s">
        <v>325</v>
      </c>
      <c r="B121" s="310" t="s">
        <v>326</v>
      </c>
      <c r="C121" s="349">
        <v>0</v>
      </c>
      <c r="D121" s="349">
        <v>0</v>
      </c>
      <c r="E121" s="314" t="str">
        <f t="shared" si="9"/>
        <v/>
      </c>
      <c r="F121" s="284" t="str">
        <f t="shared" si="7"/>
        <v>否</v>
      </c>
      <c r="G121" s="163" t="str">
        <f t="shared" si="8"/>
        <v>项</v>
      </c>
    </row>
    <row r="122" ht="18.75" spans="1:7">
      <c r="A122" s="444" t="s">
        <v>327</v>
      </c>
      <c r="B122" s="310" t="s">
        <v>157</v>
      </c>
      <c r="C122" s="349"/>
      <c r="D122" s="349"/>
      <c r="E122" s="314"/>
      <c r="F122" s="284" t="str">
        <f t="shared" si="7"/>
        <v>否</v>
      </c>
      <c r="G122" s="163" t="str">
        <f t="shared" si="8"/>
        <v>项</v>
      </c>
    </row>
    <row r="123" ht="18.75" spans="1:7">
      <c r="A123" s="444" t="s">
        <v>328</v>
      </c>
      <c r="B123" s="310" t="s">
        <v>329</v>
      </c>
      <c r="C123" s="349"/>
      <c r="D123" s="349">
        <v>7</v>
      </c>
      <c r="E123" s="314"/>
      <c r="F123" s="284" t="str">
        <f t="shared" si="7"/>
        <v>是</v>
      </c>
      <c r="G123" s="163" t="str">
        <f t="shared" si="8"/>
        <v>项</v>
      </c>
    </row>
    <row r="124" ht="18.75" spans="1:7">
      <c r="A124" s="443" t="s">
        <v>330</v>
      </c>
      <c r="B124" s="307" t="s">
        <v>331</v>
      </c>
      <c r="C124" s="347">
        <f>SUBTOTAL(9,C125:C134)</f>
        <v>2908</v>
      </c>
      <c r="D124" s="347">
        <f>SUBTOTAL(9,D125:D134)</f>
        <v>1825</v>
      </c>
      <c r="E124" s="185">
        <f>(D124-C124)/C124</f>
        <v>-0.372</v>
      </c>
      <c r="F124" s="284" t="str">
        <f t="shared" si="7"/>
        <v>是</v>
      </c>
      <c r="G124" s="163" t="str">
        <f t="shared" si="8"/>
        <v>款</v>
      </c>
    </row>
    <row r="125" ht="18.75" spans="1:7">
      <c r="A125" s="444" t="s">
        <v>332</v>
      </c>
      <c r="B125" s="310" t="s">
        <v>139</v>
      </c>
      <c r="C125" s="349">
        <v>721</v>
      </c>
      <c r="D125" s="349">
        <v>669</v>
      </c>
      <c r="E125" s="314">
        <f>IF(C125&gt;0,D125/C125-1,IF(C125&lt;0,-(D125/C125-1),""))</f>
        <v>-0.072</v>
      </c>
      <c r="F125" s="284" t="str">
        <f t="shared" si="7"/>
        <v>是</v>
      </c>
      <c r="G125" s="163" t="str">
        <f t="shared" si="8"/>
        <v>项</v>
      </c>
    </row>
    <row r="126" ht="18.75" spans="1:7">
      <c r="A126" s="444" t="s">
        <v>333</v>
      </c>
      <c r="B126" s="310" t="s">
        <v>141</v>
      </c>
      <c r="C126" s="349">
        <v>355</v>
      </c>
      <c r="D126" s="349">
        <v>212</v>
      </c>
      <c r="E126" s="314">
        <f t="shared" si="9"/>
        <v>-0.403</v>
      </c>
      <c r="F126" s="284" t="str">
        <f t="shared" si="7"/>
        <v>是</v>
      </c>
      <c r="G126" s="163" t="str">
        <f t="shared" si="8"/>
        <v>项</v>
      </c>
    </row>
    <row r="127" ht="18.75" spans="1:7">
      <c r="A127" s="444" t="s">
        <v>334</v>
      </c>
      <c r="B127" s="310" t="s">
        <v>143</v>
      </c>
      <c r="C127" s="349"/>
      <c r="D127" s="349"/>
      <c r="E127" s="314"/>
      <c r="F127" s="284" t="str">
        <f t="shared" si="7"/>
        <v>否</v>
      </c>
      <c r="G127" s="163" t="str">
        <f t="shared" si="8"/>
        <v>项</v>
      </c>
    </row>
    <row r="128" ht="18.75" spans="1:7">
      <c r="A128" s="444" t="s">
        <v>335</v>
      </c>
      <c r="B128" s="310" t="s">
        <v>336</v>
      </c>
      <c r="C128" s="349">
        <v>0</v>
      </c>
      <c r="D128" s="349">
        <v>0</v>
      </c>
      <c r="E128" s="314" t="str">
        <f t="shared" si="9"/>
        <v/>
      </c>
      <c r="F128" s="284" t="str">
        <f t="shared" si="7"/>
        <v>否</v>
      </c>
      <c r="G128" s="163" t="str">
        <f t="shared" si="8"/>
        <v>项</v>
      </c>
    </row>
    <row r="129" ht="18.75" spans="1:7">
      <c r="A129" s="444" t="s">
        <v>337</v>
      </c>
      <c r="B129" s="310" t="s">
        <v>338</v>
      </c>
      <c r="C129" s="349">
        <v>0</v>
      </c>
      <c r="D129" s="349">
        <v>0</v>
      </c>
      <c r="E129" s="314" t="str">
        <f t="shared" si="9"/>
        <v/>
      </c>
      <c r="F129" s="284" t="str">
        <f t="shared" si="7"/>
        <v>否</v>
      </c>
      <c r="G129" s="163" t="str">
        <f t="shared" si="8"/>
        <v>项</v>
      </c>
    </row>
    <row r="130" ht="18.75" spans="1:7">
      <c r="A130" s="444" t="s">
        <v>339</v>
      </c>
      <c r="B130" s="310" t="s">
        <v>340</v>
      </c>
      <c r="C130" s="349">
        <v>650</v>
      </c>
      <c r="D130" s="349">
        <v>0</v>
      </c>
      <c r="E130" s="314">
        <f t="shared" si="9"/>
        <v>-1</v>
      </c>
      <c r="F130" s="284" t="str">
        <f t="shared" si="7"/>
        <v>是</v>
      </c>
      <c r="G130" s="163" t="str">
        <f t="shared" si="8"/>
        <v>项</v>
      </c>
    </row>
    <row r="131" ht="18.75" spans="1:7">
      <c r="A131" s="444" t="s">
        <v>341</v>
      </c>
      <c r="B131" s="310" t="s">
        <v>342</v>
      </c>
      <c r="C131" s="349">
        <v>0</v>
      </c>
      <c r="D131" s="349">
        <v>14</v>
      </c>
      <c r="E131" s="314" t="str">
        <f t="shared" si="9"/>
        <v/>
      </c>
      <c r="F131" s="284" t="str">
        <f t="shared" si="7"/>
        <v>是</v>
      </c>
      <c r="G131" s="163" t="str">
        <f t="shared" si="8"/>
        <v>项</v>
      </c>
    </row>
    <row r="132" ht="18.75" spans="1:7">
      <c r="A132" s="444" t="s">
        <v>343</v>
      </c>
      <c r="B132" s="310" t="s">
        <v>344</v>
      </c>
      <c r="C132" s="349"/>
      <c r="D132" s="349">
        <v>150</v>
      </c>
      <c r="E132" s="314" t="str">
        <f t="shared" si="9"/>
        <v/>
      </c>
      <c r="F132" s="284" t="str">
        <f t="shared" ref="F132:F195" si="11">IF(LEN(A132)=3,"是",IF(B132&lt;&gt;"",IF(SUM(C132:D132)&lt;&gt;0,"是","否"),"是"))</f>
        <v>是</v>
      </c>
      <c r="G132" s="163" t="str">
        <f t="shared" ref="G132:G195" si="12">IF(LEN(A132)=3,"类",IF(LEN(A132)=5,"款","项"))</f>
        <v>项</v>
      </c>
    </row>
    <row r="133" ht="18.75" spans="1:7">
      <c r="A133" s="444" t="s">
        <v>345</v>
      </c>
      <c r="B133" s="310" t="s">
        <v>157</v>
      </c>
      <c r="C133" s="349">
        <v>1182</v>
      </c>
      <c r="D133" s="349">
        <v>720</v>
      </c>
      <c r="E133" s="314">
        <f t="shared" si="9"/>
        <v>-0.391</v>
      </c>
      <c r="F133" s="284" t="str">
        <f t="shared" si="11"/>
        <v>是</v>
      </c>
      <c r="G133" s="163" t="str">
        <f t="shared" si="12"/>
        <v>项</v>
      </c>
    </row>
    <row r="134" ht="18.75" spans="1:7">
      <c r="A134" s="444" t="s">
        <v>346</v>
      </c>
      <c r="B134" s="310" t="s">
        <v>347</v>
      </c>
      <c r="C134" s="349">
        <v>0</v>
      </c>
      <c r="D134" s="349">
        <v>60</v>
      </c>
      <c r="E134" s="314" t="str">
        <f t="shared" si="9"/>
        <v/>
      </c>
      <c r="F134" s="284" t="str">
        <f t="shared" si="11"/>
        <v>是</v>
      </c>
      <c r="G134" s="163" t="str">
        <f t="shared" si="12"/>
        <v>项</v>
      </c>
    </row>
    <row r="135" ht="18.75" spans="1:7">
      <c r="A135" s="443" t="s">
        <v>348</v>
      </c>
      <c r="B135" s="307" t="s">
        <v>349</v>
      </c>
      <c r="C135" s="347">
        <f>SUM(C136:C147)</f>
        <v>30</v>
      </c>
      <c r="D135" s="347">
        <f>SUM(D136:D147)</f>
        <v>0</v>
      </c>
      <c r="E135" s="185">
        <f>(D135-C135)/C135</f>
        <v>-1</v>
      </c>
      <c r="F135" s="284" t="str">
        <f t="shared" si="11"/>
        <v>是</v>
      </c>
      <c r="G135" s="163" t="str">
        <f t="shared" si="12"/>
        <v>款</v>
      </c>
    </row>
    <row r="136" ht="18.75" spans="1:7">
      <c r="A136" s="444" t="s">
        <v>350</v>
      </c>
      <c r="B136" s="310" t="s">
        <v>139</v>
      </c>
      <c r="C136" s="349">
        <v>0</v>
      </c>
      <c r="D136" s="349">
        <v>0</v>
      </c>
      <c r="E136" s="314" t="str">
        <f>IF(C136&gt;0,D136/C136-1,IF(C136&lt;0,-(D136/C136-1),""))</f>
        <v/>
      </c>
      <c r="F136" s="284" t="str">
        <f t="shared" si="11"/>
        <v>否</v>
      </c>
      <c r="G136" s="163" t="str">
        <f t="shared" si="12"/>
        <v>项</v>
      </c>
    </row>
    <row r="137" ht="18.75" spans="1:7">
      <c r="A137" s="444" t="s">
        <v>351</v>
      </c>
      <c r="B137" s="310" t="s">
        <v>141</v>
      </c>
      <c r="C137" s="349"/>
      <c r="D137" s="349"/>
      <c r="E137" s="314"/>
      <c r="F137" s="284" t="str">
        <f t="shared" si="11"/>
        <v>否</v>
      </c>
      <c r="G137" s="163" t="str">
        <f t="shared" si="12"/>
        <v>项</v>
      </c>
    </row>
    <row r="138" ht="18.75" spans="1:7">
      <c r="A138" s="444" t="s">
        <v>352</v>
      </c>
      <c r="B138" s="310" t="s">
        <v>143</v>
      </c>
      <c r="C138" s="349">
        <v>0</v>
      </c>
      <c r="D138" s="349">
        <v>0</v>
      </c>
      <c r="E138" s="314" t="str">
        <f>IF(C138&gt;0,D138/C138-1,IF(C138&lt;0,-(D138/C138-1),""))</f>
        <v/>
      </c>
      <c r="F138" s="284" t="str">
        <f t="shared" si="11"/>
        <v>否</v>
      </c>
      <c r="G138" s="163" t="str">
        <f t="shared" si="12"/>
        <v>项</v>
      </c>
    </row>
    <row r="139" ht="18.75" spans="1:7">
      <c r="A139" s="444" t="s">
        <v>353</v>
      </c>
      <c r="B139" s="310" t="s">
        <v>354</v>
      </c>
      <c r="C139" s="349">
        <v>0</v>
      </c>
      <c r="D139" s="349">
        <v>0</v>
      </c>
      <c r="E139" s="314" t="str">
        <f>IF(C139&gt;0,D139/C139-1,IF(C139&lt;0,-(D139/C139-1),""))</f>
        <v/>
      </c>
      <c r="F139" s="284" t="str">
        <f t="shared" si="11"/>
        <v>否</v>
      </c>
      <c r="G139" s="163" t="str">
        <f t="shared" si="12"/>
        <v>项</v>
      </c>
    </row>
    <row r="140" ht="18.75" spans="1:7">
      <c r="A140" s="444" t="s">
        <v>355</v>
      </c>
      <c r="B140" s="310" t="s">
        <v>356</v>
      </c>
      <c r="C140" s="349"/>
      <c r="D140" s="349"/>
      <c r="E140" s="314"/>
      <c r="F140" s="284" t="str">
        <f t="shared" si="11"/>
        <v>否</v>
      </c>
      <c r="G140" s="163" t="str">
        <f t="shared" si="12"/>
        <v>项</v>
      </c>
    </row>
    <row r="141" ht="18.75" spans="1:7">
      <c r="A141" s="444" t="s">
        <v>357</v>
      </c>
      <c r="B141" s="310" t="s">
        <v>358</v>
      </c>
      <c r="C141" s="349"/>
      <c r="D141" s="349"/>
      <c r="E141" s="314"/>
      <c r="F141" s="284" t="str">
        <f t="shared" si="11"/>
        <v>否</v>
      </c>
      <c r="G141" s="163" t="str">
        <f t="shared" si="12"/>
        <v>项</v>
      </c>
    </row>
    <row r="142" ht="18.75" spans="1:7">
      <c r="A142" s="444" t="s">
        <v>359</v>
      </c>
      <c r="B142" s="310" t="s">
        <v>360</v>
      </c>
      <c r="C142" s="349">
        <v>0</v>
      </c>
      <c r="D142" s="349">
        <v>0</v>
      </c>
      <c r="E142" s="314" t="str">
        <f>IF(C142&gt;0,D142/C142-1,IF(C142&lt;0,-(D142/C142-1),""))</f>
        <v/>
      </c>
      <c r="F142" s="284" t="str">
        <f t="shared" si="11"/>
        <v>否</v>
      </c>
      <c r="G142" s="163" t="str">
        <f t="shared" si="12"/>
        <v>项</v>
      </c>
    </row>
    <row r="143" ht="18.75" spans="1:7">
      <c r="A143" s="444" t="s">
        <v>361</v>
      </c>
      <c r="B143" s="310" t="s">
        <v>362</v>
      </c>
      <c r="C143" s="349">
        <v>30</v>
      </c>
      <c r="D143" s="349">
        <v>0</v>
      </c>
      <c r="E143" s="314">
        <f>IF(C143&gt;0,D143/C143-1,IF(C143&lt;0,-(D143/C143-1),""))</f>
        <v>-1</v>
      </c>
      <c r="F143" s="284" t="str">
        <f t="shared" si="11"/>
        <v>是</v>
      </c>
      <c r="G143" s="163" t="str">
        <f t="shared" si="12"/>
        <v>项</v>
      </c>
    </row>
    <row r="144" ht="18.75" spans="1:7">
      <c r="A144" s="444" t="s">
        <v>363</v>
      </c>
      <c r="B144" s="310" t="s">
        <v>364</v>
      </c>
      <c r="C144" s="349">
        <v>0</v>
      </c>
      <c r="D144" s="349">
        <v>0</v>
      </c>
      <c r="E144" s="314" t="str">
        <f t="shared" ref="E144:E150" si="13">IF(C144&gt;0,D144/C144-1,IF(C144&lt;0,-(D144/C144-1),""))</f>
        <v/>
      </c>
      <c r="F144" s="284" t="str">
        <f t="shared" si="11"/>
        <v>否</v>
      </c>
      <c r="G144" s="163" t="str">
        <f t="shared" si="12"/>
        <v>项</v>
      </c>
    </row>
    <row r="145" ht="18.75" spans="1:7">
      <c r="A145" s="444" t="s">
        <v>365</v>
      </c>
      <c r="B145" s="310" t="s">
        <v>366</v>
      </c>
      <c r="C145" s="349">
        <v>0</v>
      </c>
      <c r="D145" s="349">
        <v>0</v>
      </c>
      <c r="E145" s="314" t="str">
        <f t="shared" si="13"/>
        <v/>
      </c>
      <c r="F145" s="284" t="str">
        <f t="shared" si="11"/>
        <v>否</v>
      </c>
      <c r="G145" s="163" t="str">
        <f t="shared" si="12"/>
        <v>项</v>
      </c>
    </row>
    <row r="146" ht="18.75" spans="1:7">
      <c r="A146" s="444" t="s">
        <v>367</v>
      </c>
      <c r="B146" s="310" t="s">
        <v>157</v>
      </c>
      <c r="C146" s="349">
        <v>0</v>
      </c>
      <c r="D146" s="349">
        <v>0</v>
      </c>
      <c r="E146" s="314" t="str">
        <f t="shared" si="13"/>
        <v/>
      </c>
      <c r="F146" s="284" t="str">
        <f t="shared" si="11"/>
        <v>否</v>
      </c>
      <c r="G146" s="163" t="str">
        <f t="shared" si="12"/>
        <v>项</v>
      </c>
    </row>
    <row r="147" ht="18.75" spans="1:7">
      <c r="A147" s="444" t="s">
        <v>368</v>
      </c>
      <c r="B147" s="310" t="s">
        <v>369</v>
      </c>
      <c r="C147" s="349"/>
      <c r="D147" s="349"/>
      <c r="E147" s="314"/>
      <c r="F147" s="284" t="str">
        <f t="shared" si="11"/>
        <v>否</v>
      </c>
      <c r="G147" s="163" t="str">
        <f t="shared" si="12"/>
        <v>项</v>
      </c>
    </row>
    <row r="148" ht="18.75" spans="1:7">
      <c r="A148" s="443" t="s">
        <v>370</v>
      </c>
      <c r="B148" s="307" t="s">
        <v>371</v>
      </c>
      <c r="C148" s="347">
        <v>195</v>
      </c>
      <c r="D148" s="347">
        <f>SUBTOTAL(9,D149:D154)</f>
        <v>201</v>
      </c>
      <c r="E148" s="185">
        <f>(D148-C148)/C148</f>
        <v>0.031</v>
      </c>
      <c r="F148" s="284" t="str">
        <f t="shared" si="11"/>
        <v>是</v>
      </c>
      <c r="G148" s="163" t="str">
        <f t="shared" si="12"/>
        <v>款</v>
      </c>
    </row>
    <row r="149" ht="18.75" spans="1:7">
      <c r="A149" s="444" t="s">
        <v>372</v>
      </c>
      <c r="B149" s="310" t="s">
        <v>139</v>
      </c>
      <c r="C149" s="349">
        <v>182</v>
      </c>
      <c r="D149" s="349">
        <v>180</v>
      </c>
      <c r="E149" s="314">
        <f t="shared" si="13"/>
        <v>-0.011</v>
      </c>
      <c r="F149" s="284" t="str">
        <f t="shared" si="11"/>
        <v>是</v>
      </c>
      <c r="G149" s="163" t="str">
        <f t="shared" si="12"/>
        <v>项</v>
      </c>
    </row>
    <row r="150" ht="18.75" spans="1:7">
      <c r="A150" s="444" t="s">
        <v>373</v>
      </c>
      <c r="B150" s="310" t="s">
        <v>141</v>
      </c>
      <c r="C150" s="349">
        <v>5</v>
      </c>
      <c r="D150" s="349">
        <v>17</v>
      </c>
      <c r="E150" s="314">
        <f t="shared" si="13"/>
        <v>2.4</v>
      </c>
      <c r="F150" s="284" t="str">
        <f t="shared" si="11"/>
        <v>是</v>
      </c>
      <c r="G150" s="163" t="str">
        <f t="shared" si="12"/>
        <v>项</v>
      </c>
    </row>
    <row r="151" ht="18.75" spans="1:7">
      <c r="A151" s="444" t="s">
        <v>374</v>
      </c>
      <c r="B151" s="310" t="s">
        <v>143</v>
      </c>
      <c r="C151" s="349"/>
      <c r="D151" s="349"/>
      <c r="E151" s="314"/>
      <c r="F151" s="284" t="str">
        <f t="shared" si="11"/>
        <v>否</v>
      </c>
      <c r="G151" s="163" t="str">
        <f t="shared" si="12"/>
        <v>项</v>
      </c>
    </row>
    <row r="152" ht="18.75" spans="1:7">
      <c r="A152" s="444" t="s">
        <v>375</v>
      </c>
      <c r="B152" s="310" t="s">
        <v>376</v>
      </c>
      <c r="C152" s="349">
        <v>8</v>
      </c>
      <c r="D152" s="349">
        <v>4</v>
      </c>
      <c r="E152" s="314">
        <f>IF(C152&gt;0,D152/C152-1,IF(C152&lt;0,-(D152/C152-1),""))</f>
        <v>-0.5</v>
      </c>
      <c r="F152" s="284" t="str">
        <f t="shared" si="11"/>
        <v>是</v>
      </c>
      <c r="G152" s="163" t="str">
        <f t="shared" si="12"/>
        <v>项</v>
      </c>
    </row>
    <row r="153" ht="18.75" spans="1:7">
      <c r="A153" s="444" t="s">
        <v>377</v>
      </c>
      <c r="B153" s="310" t="s">
        <v>157</v>
      </c>
      <c r="C153" s="349"/>
      <c r="D153" s="349"/>
      <c r="E153" s="314"/>
      <c r="F153" s="284" t="str">
        <f t="shared" si="11"/>
        <v>否</v>
      </c>
      <c r="G153" s="163" t="str">
        <f t="shared" si="12"/>
        <v>项</v>
      </c>
    </row>
    <row r="154" ht="18.75" spans="1:7">
      <c r="A154" s="444" t="s">
        <v>378</v>
      </c>
      <c r="B154" s="310" t="s">
        <v>379</v>
      </c>
      <c r="C154" s="349"/>
      <c r="D154" s="349"/>
      <c r="E154" s="314"/>
      <c r="F154" s="284" t="str">
        <f t="shared" si="11"/>
        <v>否</v>
      </c>
      <c r="G154" s="163" t="str">
        <f t="shared" si="12"/>
        <v>项</v>
      </c>
    </row>
    <row r="155" ht="18.75" spans="1:7">
      <c r="A155" s="443" t="s">
        <v>380</v>
      </c>
      <c r="B155" s="307" t="s">
        <v>381</v>
      </c>
      <c r="C155" s="347">
        <f>SUM(C156:C162)</f>
        <v>3</v>
      </c>
      <c r="D155" s="347">
        <f>SUBTOTAL(9,D156:D162)</f>
        <v>0</v>
      </c>
      <c r="E155" s="185">
        <f>(D155-C155)/C155</f>
        <v>-1</v>
      </c>
      <c r="F155" s="284" t="str">
        <f t="shared" si="11"/>
        <v>是</v>
      </c>
      <c r="G155" s="163" t="str">
        <f t="shared" si="12"/>
        <v>款</v>
      </c>
    </row>
    <row r="156" ht="18.75" spans="1:7">
      <c r="A156" s="444" t="s">
        <v>382</v>
      </c>
      <c r="B156" s="310" t="s">
        <v>139</v>
      </c>
      <c r="C156" s="349"/>
      <c r="D156" s="349"/>
      <c r="E156" s="314"/>
      <c r="F156" s="284" t="str">
        <f t="shared" si="11"/>
        <v>否</v>
      </c>
      <c r="G156" s="163" t="str">
        <f t="shared" si="12"/>
        <v>项</v>
      </c>
    </row>
    <row r="157" ht="18.75" spans="1:7">
      <c r="A157" s="444" t="s">
        <v>383</v>
      </c>
      <c r="B157" s="310" t="s">
        <v>141</v>
      </c>
      <c r="C157" s="349">
        <v>0</v>
      </c>
      <c r="D157" s="349">
        <v>0</v>
      </c>
      <c r="E157" s="314" t="str">
        <f>IF(C157&gt;0,D157/C157-1,IF(C157&lt;0,-(D157/C157-1),""))</f>
        <v/>
      </c>
      <c r="F157" s="284" t="str">
        <f t="shared" si="11"/>
        <v>否</v>
      </c>
      <c r="G157" s="163" t="str">
        <f t="shared" si="12"/>
        <v>项</v>
      </c>
    </row>
    <row r="158" ht="18.75" spans="1:7">
      <c r="A158" s="444" t="s">
        <v>384</v>
      </c>
      <c r="B158" s="310" t="s">
        <v>143</v>
      </c>
      <c r="C158" s="349"/>
      <c r="D158" s="349"/>
      <c r="E158" s="314"/>
      <c r="F158" s="284" t="str">
        <f t="shared" si="11"/>
        <v>否</v>
      </c>
      <c r="G158" s="163" t="str">
        <f t="shared" si="12"/>
        <v>项</v>
      </c>
    </row>
    <row r="159" ht="18.75" spans="1:7">
      <c r="A159" s="444" t="s">
        <v>385</v>
      </c>
      <c r="B159" s="310" t="s">
        <v>386</v>
      </c>
      <c r="C159" s="349">
        <v>0</v>
      </c>
      <c r="D159" s="349">
        <v>0</v>
      </c>
      <c r="E159" s="314" t="str">
        <f t="shared" ref="E159:E164" si="14">IF(C159&gt;0,D159/C159-1,IF(C159&lt;0,-(D159/C159-1),""))</f>
        <v/>
      </c>
      <c r="F159" s="284" t="str">
        <f t="shared" si="11"/>
        <v>否</v>
      </c>
      <c r="G159" s="163" t="str">
        <f t="shared" si="12"/>
        <v>项</v>
      </c>
    </row>
    <row r="160" ht="18.75" spans="1:7">
      <c r="A160" s="444" t="s">
        <v>387</v>
      </c>
      <c r="B160" s="310" t="s">
        <v>388</v>
      </c>
      <c r="C160" s="349"/>
      <c r="D160" s="349"/>
      <c r="E160" s="314"/>
      <c r="F160" s="284" t="str">
        <f t="shared" si="11"/>
        <v>否</v>
      </c>
      <c r="G160" s="163" t="str">
        <f t="shared" si="12"/>
        <v>项</v>
      </c>
    </row>
    <row r="161" ht="18.75" spans="1:7">
      <c r="A161" s="444" t="s">
        <v>389</v>
      </c>
      <c r="B161" s="310" t="s">
        <v>157</v>
      </c>
      <c r="C161" s="349"/>
      <c r="D161" s="349"/>
      <c r="E161" s="314"/>
      <c r="F161" s="284" t="str">
        <f t="shared" si="11"/>
        <v>否</v>
      </c>
      <c r="G161" s="163" t="str">
        <f t="shared" si="12"/>
        <v>项</v>
      </c>
    </row>
    <row r="162" ht="18.75" spans="1:7">
      <c r="A162" s="444" t="s">
        <v>390</v>
      </c>
      <c r="B162" s="310" t="s">
        <v>391</v>
      </c>
      <c r="C162" s="349">
        <v>3</v>
      </c>
      <c r="D162" s="349">
        <v>0</v>
      </c>
      <c r="E162" s="314">
        <f t="shared" si="14"/>
        <v>-1</v>
      </c>
      <c r="F162" s="284" t="str">
        <f t="shared" si="11"/>
        <v>是</v>
      </c>
      <c r="G162" s="163" t="str">
        <f t="shared" si="12"/>
        <v>项</v>
      </c>
    </row>
    <row r="163" ht="18.75" spans="1:7">
      <c r="A163" s="443" t="s">
        <v>392</v>
      </c>
      <c r="B163" s="307" t="s">
        <v>393</v>
      </c>
      <c r="C163" s="347">
        <f>SUBTOTAL(9,C164:C168)</f>
        <v>186</v>
      </c>
      <c r="D163" s="347">
        <f>SUBTOTAL(9,D164:D168)</f>
        <v>219</v>
      </c>
      <c r="E163" s="185">
        <f>(D163-C163)/C163</f>
        <v>0.177</v>
      </c>
      <c r="F163" s="284" t="str">
        <f t="shared" si="11"/>
        <v>是</v>
      </c>
      <c r="G163" s="163" t="str">
        <f t="shared" si="12"/>
        <v>款</v>
      </c>
    </row>
    <row r="164" ht="18.75" spans="1:7">
      <c r="A164" s="444" t="s">
        <v>394</v>
      </c>
      <c r="B164" s="310" t="s">
        <v>139</v>
      </c>
      <c r="C164" s="349">
        <v>160</v>
      </c>
      <c r="D164" s="349">
        <v>183</v>
      </c>
      <c r="E164" s="314">
        <f t="shared" si="14"/>
        <v>0.144</v>
      </c>
      <c r="F164" s="284" t="str">
        <f t="shared" si="11"/>
        <v>是</v>
      </c>
      <c r="G164" s="163" t="str">
        <f t="shared" si="12"/>
        <v>项</v>
      </c>
    </row>
    <row r="165" ht="18.75" spans="1:7">
      <c r="A165" s="444" t="s">
        <v>395</v>
      </c>
      <c r="B165" s="310" t="s">
        <v>141</v>
      </c>
      <c r="C165" s="349">
        <v>26</v>
      </c>
      <c r="D165" s="349">
        <v>36</v>
      </c>
      <c r="E165" s="314">
        <f t="shared" ref="E165:E172" si="15">IF(C165&gt;0,D165/C165-1,IF(C165&lt;0,-(D165/C165-1),""))</f>
        <v>0.385</v>
      </c>
      <c r="F165" s="284" t="str">
        <f t="shared" si="11"/>
        <v>是</v>
      </c>
      <c r="G165" s="163" t="str">
        <f t="shared" si="12"/>
        <v>项</v>
      </c>
    </row>
    <row r="166" ht="18.75" spans="1:7">
      <c r="A166" s="444" t="s">
        <v>396</v>
      </c>
      <c r="B166" s="310" t="s">
        <v>143</v>
      </c>
      <c r="C166" s="349">
        <v>0</v>
      </c>
      <c r="D166" s="349">
        <v>0</v>
      </c>
      <c r="E166" s="314" t="str">
        <f t="shared" si="15"/>
        <v/>
      </c>
      <c r="F166" s="284" t="str">
        <f t="shared" si="11"/>
        <v>否</v>
      </c>
      <c r="G166" s="163" t="str">
        <f t="shared" si="12"/>
        <v>项</v>
      </c>
    </row>
    <row r="167" ht="18.75" spans="1:7">
      <c r="A167" s="444" t="s">
        <v>397</v>
      </c>
      <c r="B167" s="310" t="s">
        <v>398</v>
      </c>
      <c r="C167" s="349"/>
      <c r="D167" s="349"/>
      <c r="E167" s="314"/>
      <c r="F167" s="284" t="str">
        <f t="shared" si="11"/>
        <v>否</v>
      </c>
      <c r="G167" s="163" t="str">
        <f t="shared" si="12"/>
        <v>项</v>
      </c>
    </row>
    <row r="168" ht="18.75" spans="1:7">
      <c r="A168" s="444" t="s">
        <v>399</v>
      </c>
      <c r="B168" s="310" t="s">
        <v>400</v>
      </c>
      <c r="C168" s="349">
        <v>0</v>
      </c>
      <c r="D168" s="349">
        <v>0</v>
      </c>
      <c r="E168" s="314" t="str">
        <f t="shared" si="15"/>
        <v/>
      </c>
      <c r="F168" s="284" t="str">
        <f t="shared" si="11"/>
        <v>否</v>
      </c>
      <c r="G168" s="163" t="str">
        <f t="shared" si="12"/>
        <v>项</v>
      </c>
    </row>
    <row r="169" ht="18.75" spans="1:7">
      <c r="A169" s="443" t="s">
        <v>401</v>
      </c>
      <c r="B169" s="307" t="s">
        <v>402</v>
      </c>
      <c r="C169" s="347">
        <f>SUBTOTAL(9,C170:C175)</f>
        <v>136</v>
      </c>
      <c r="D169" s="347">
        <f>SUBTOTAL(9,D170:D175)</f>
        <v>94</v>
      </c>
      <c r="E169" s="185">
        <f>(D169-C169)/C169</f>
        <v>-0.309</v>
      </c>
      <c r="F169" s="284" t="str">
        <f t="shared" si="11"/>
        <v>是</v>
      </c>
      <c r="G169" s="163" t="str">
        <f t="shared" si="12"/>
        <v>款</v>
      </c>
    </row>
    <row r="170" ht="18.75" spans="1:7">
      <c r="A170" s="444" t="s">
        <v>403</v>
      </c>
      <c r="B170" s="310" t="s">
        <v>139</v>
      </c>
      <c r="C170" s="349">
        <v>131</v>
      </c>
      <c r="D170" s="349">
        <v>91</v>
      </c>
      <c r="E170" s="314">
        <f t="shared" si="15"/>
        <v>-0.305</v>
      </c>
      <c r="F170" s="284" t="str">
        <f t="shared" si="11"/>
        <v>是</v>
      </c>
      <c r="G170" s="163" t="str">
        <f t="shared" si="12"/>
        <v>项</v>
      </c>
    </row>
    <row r="171" ht="18.75" spans="1:7">
      <c r="A171" s="444" t="s">
        <v>404</v>
      </c>
      <c r="B171" s="310" t="s">
        <v>141</v>
      </c>
      <c r="C171" s="349">
        <v>5</v>
      </c>
      <c r="D171" s="349">
        <v>3</v>
      </c>
      <c r="E171" s="314">
        <f t="shared" si="15"/>
        <v>-0.4</v>
      </c>
      <c r="F171" s="284" t="str">
        <f t="shared" si="11"/>
        <v>是</v>
      </c>
      <c r="G171" s="163" t="str">
        <f t="shared" si="12"/>
        <v>项</v>
      </c>
    </row>
    <row r="172" ht="18.75" spans="1:7">
      <c r="A172" s="444" t="s">
        <v>405</v>
      </c>
      <c r="B172" s="310" t="s">
        <v>143</v>
      </c>
      <c r="C172" s="349">
        <v>0</v>
      </c>
      <c r="D172" s="349">
        <v>0</v>
      </c>
      <c r="E172" s="314" t="str">
        <f t="shared" si="15"/>
        <v/>
      </c>
      <c r="F172" s="284" t="str">
        <f t="shared" si="11"/>
        <v>否</v>
      </c>
      <c r="G172" s="163" t="str">
        <f t="shared" si="12"/>
        <v>项</v>
      </c>
    </row>
    <row r="173" ht="18.75" spans="1:7">
      <c r="A173" s="444" t="s">
        <v>406</v>
      </c>
      <c r="B173" s="310" t="s">
        <v>170</v>
      </c>
      <c r="C173" s="349"/>
      <c r="D173" s="349"/>
      <c r="E173" s="314"/>
      <c r="F173" s="284" t="str">
        <f t="shared" si="11"/>
        <v>否</v>
      </c>
      <c r="G173" s="163" t="str">
        <f t="shared" si="12"/>
        <v>项</v>
      </c>
    </row>
    <row r="174" ht="18.75" spans="1:7">
      <c r="A174" s="444" t="s">
        <v>407</v>
      </c>
      <c r="B174" s="310" t="s">
        <v>157</v>
      </c>
      <c r="C174" s="349">
        <v>0</v>
      </c>
      <c r="D174" s="349">
        <v>0</v>
      </c>
      <c r="E174" s="314" t="str">
        <f>IF(C174&gt;0,D174/C174-1,IF(C174&lt;0,-(D174/C174-1),""))</f>
        <v/>
      </c>
      <c r="F174" s="284" t="str">
        <f t="shared" si="11"/>
        <v>否</v>
      </c>
      <c r="G174" s="163" t="str">
        <f t="shared" si="12"/>
        <v>项</v>
      </c>
    </row>
    <row r="175" ht="18.75" spans="1:7">
      <c r="A175" s="444" t="s">
        <v>408</v>
      </c>
      <c r="B175" s="310" t="s">
        <v>409</v>
      </c>
      <c r="C175" s="349"/>
      <c r="D175" s="349"/>
      <c r="E175" s="314"/>
      <c r="F175" s="284" t="str">
        <f t="shared" si="11"/>
        <v>否</v>
      </c>
      <c r="G175" s="163" t="str">
        <f t="shared" si="12"/>
        <v>项</v>
      </c>
    </row>
    <row r="176" ht="18.75" spans="1:7">
      <c r="A176" s="443" t="s">
        <v>410</v>
      </c>
      <c r="B176" s="307" t="s">
        <v>411</v>
      </c>
      <c r="C176" s="347">
        <f>SUBTOTAL(9,C177:C182)</f>
        <v>503</v>
      </c>
      <c r="D176" s="347">
        <f>SUBTOTAL(9,D177:D182)</f>
        <v>476</v>
      </c>
      <c r="E176" s="185">
        <f>(D176-C176)/C176</f>
        <v>-0.054</v>
      </c>
      <c r="F176" s="284" t="str">
        <f t="shared" si="11"/>
        <v>是</v>
      </c>
      <c r="G176" s="163" t="str">
        <f t="shared" si="12"/>
        <v>款</v>
      </c>
    </row>
    <row r="177" ht="18.75" spans="1:7">
      <c r="A177" s="444" t="s">
        <v>412</v>
      </c>
      <c r="B177" s="310" t="s">
        <v>139</v>
      </c>
      <c r="C177" s="349">
        <v>422</v>
      </c>
      <c r="D177" s="349">
        <v>392</v>
      </c>
      <c r="E177" s="314"/>
      <c r="F177" s="284" t="str">
        <f t="shared" si="11"/>
        <v>是</v>
      </c>
      <c r="G177" s="163" t="str">
        <f t="shared" si="12"/>
        <v>项</v>
      </c>
    </row>
    <row r="178" ht="18.75" spans="1:7">
      <c r="A178" s="444" t="s">
        <v>413</v>
      </c>
      <c r="B178" s="310" t="s">
        <v>141</v>
      </c>
      <c r="C178" s="349">
        <v>81</v>
      </c>
      <c r="D178" s="349">
        <v>84</v>
      </c>
      <c r="E178" s="314"/>
      <c r="F178" s="284" t="str">
        <f t="shared" si="11"/>
        <v>是</v>
      </c>
      <c r="G178" s="163" t="str">
        <f t="shared" si="12"/>
        <v>项</v>
      </c>
    </row>
    <row r="179" ht="18.75" spans="1:7">
      <c r="A179" s="444" t="s">
        <v>414</v>
      </c>
      <c r="B179" s="310" t="s">
        <v>143</v>
      </c>
      <c r="C179" s="349"/>
      <c r="D179" s="349"/>
      <c r="E179" s="314"/>
      <c r="F179" s="284" t="str">
        <f t="shared" si="11"/>
        <v>否</v>
      </c>
      <c r="G179" s="163" t="str">
        <f t="shared" si="12"/>
        <v>项</v>
      </c>
    </row>
    <row r="180" ht="18.75" spans="1:7">
      <c r="A180" s="444">
        <v>2012906</v>
      </c>
      <c r="B180" s="310" t="s">
        <v>415</v>
      </c>
      <c r="C180" s="349">
        <v>0</v>
      </c>
      <c r="D180" s="349">
        <v>0</v>
      </c>
      <c r="E180" s="314" t="str">
        <f>IF(C180&gt;0,D180/C180-1,IF(C180&lt;0,-(D180/C180-1),""))</f>
        <v/>
      </c>
      <c r="F180" s="284" t="str">
        <f t="shared" si="11"/>
        <v>否</v>
      </c>
      <c r="G180" s="163" t="str">
        <f t="shared" si="12"/>
        <v>项</v>
      </c>
    </row>
    <row r="181" ht="18.75" spans="1:7">
      <c r="A181" s="444" t="s">
        <v>416</v>
      </c>
      <c r="B181" s="310" t="s">
        <v>157</v>
      </c>
      <c r="C181" s="349"/>
      <c r="D181" s="349"/>
      <c r="E181" s="314"/>
      <c r="F181" s="284" t="str">
        <f t="shared" si="11"/>
        <v>否</v>
      </c>
      <c r="G181" s="163" t="str">
        <f t="shared" si="12"/>
        <v>项</v>
      </c>
    </row>
    <row r="182" ht="18.75" spans="1:7">
      <c r="A182" s="444" t="s">
        <v>417</v>
      </c>
      <c r="B182" s="310" t="s">
        <v>418</v>
      </c>
      <c r="C182" s="349"/>
      <c r="D182" s="349"/>
      <c r="E182" s="314"/>
      <c r="F182" s="284" t="str">
        <f t="shared" si="11"/>
        <v>否</v>
      </c>
      <c r="G182" s="163" t="str">
        <f t="shared" si="12"/>
        <v>项</v>
      </c>
    </row>
    <row r="183" ht="18.75" spans="1:7">
      <c r="A183" s="443" t="s">
        <v>419</v>
      </c>
      <c r="B183" s="307" t="s">
        <v>420</v>
      </c>
      <c r="C183" s="347">
        <f>SUBTOTAL(9,C184:C189)</f>
        <v>1622</v>
      </c>
      <c r="D183" s="347">
        <f>SUBTOTAL(9,D184:D189)</f>
        <v>1236</v>
      </c>
      <c r="E183" s="185">
        <f>(D183-C183)/C183</f>
        <v>-0.238</v>
      </c>
      <c r="F183" s="284" t="str">
        <f t="shared" si="11"/>
        <v>是</v>
      </c>
      <c r="G183" s="163" t="str">
        <f t="shared" si="12"/>
        <v>款</v>
      </c>
    </row>
    <row r="184" ht="18.75" spans="1:7">
      <c r="A184" s="444" t="s">
        <v>421</v>
      </c>
      <c r="B184" s="310" t="s">
        <v>139</v>
      </c>
      <c r="C184" s="349">
        <v>1363</v>
      </c>
      <c r="D184" s="349">
        <v>1063</v>
      </c>
      <c r="E184" s="314">
        <f>IF(C184&gt;0,D184/C184-1,IF(C184&lt;0,-(D184/C184-1),""))</f>
        <v>-0.22</v>
      </c>
      <c r="F184" s="284" t="str">
        <f t="shared" si="11"/>
        <v>是</v>
      </c>
      <c r="G184" s="163" t="str">
        <f t="shared" si="12"/>
        <v>项</v>
      </c>
    </row>
    <row r="185" ht="18.75" spans="1:7">
      <c r="A185" s="444" t="s">
        <v>422</v>
      </c>
      <c r="B185" s="310" t="s">
        <v>141</v>
      </c>
      <c r="C185" s="349">
        <v>215</v>
      </c>
      <c r="D185" s="349">
        <v>173</v>
      </c>
      <c r="E185" s="314">
        <f>IF(C185&gt;0,D185/C185-1,IF(C185&lt;0,-(D185/C185-1),""))</f>
        <v>-0.195</v>
      </c>
      <c r="F185" s="284" t="str">
        <f t="shared" si="11"/>
        <v>是</v>
      </c>
      <c r="G185" s="163" t="str">
        <f t="shared" si="12"/>
        <v>项</v>
      </c>
    </row>
    <row r="186" ht="18.75" spans="1:7">
      <c r="A186" s="444" t="s">
        <v>423</v>
      </c>
      <c r="B186" s="310" t="s">
        <v>143</v>
      </c>
      <c r="C186" s="349"/>
      <c r="D186" s="349"/>
      <c r="E186" s="314"/>
      <c r="F186" s="284" t="str">
        <f t="shared" si="11"/>
        <v>否</v>
      </c>
      <c r="G186" s="163" t="str">
        <f t="shared" si="12"/>
        <v>项</v>
      </c>
    </row>
    <row r="187" ht="18.75" spans="1:7">
      <c r="A187" s="444" t="s">
        <v>424</v>
      </c>
      <c r="B187" s="310" t="s">
        <v>425</v>
      </c>
      <c r="C187" s="349"/>
      <c r="D187" s="349"/>
      <c r="E187" s="314"/>
      <c r="F187" s="284" t="str">
        <f t="shared" si="11"/>
        <v>否</v>
      </c>
      <c r="G187" s="163" t="str">
        <f t="shared" si="12"/>
        <v>项</v>
      </c>
    </row>
    <row r="188" ht="18.75" spans="1:7">
      <c r="A188" s="444" t="s">
        <v>426</v>
      </c>
      <c r="B188" s="310" t="s">
        <v>157</v>
      </c>
      <c r="C188" s="349"/>
      <c r="D188" s="349"/>
      <c r="E188" s="314"/>
      <c r="F188" s="284" t="str">
        <f t="shared" si="11"/>
        <v>否</v>
      </c>
      <c r="G188" s="163" t="str">
        <f t="shared" si="12"/>
        <v>项</v>
      </c>
    </row>
    <row r="189" ht="37.5" spans="1:7">
      <c r="A189" s="444" t="s">
        <v>427</v>
      </c>
      <c r="B189" s="310" t="s">
        <v>428</v>
      </c>
      <c r="C189" s="349">
        <v>44</v>
      </c>
      <c r="D189" s="349"/>
      <c r="E189" s="314"/>
      <c r="F189" s="284" t="str">
        <f t="shared" si="11"/>
        <v>是</v>
      </c>
      <c r="G189" s="163" t="str">
        <f t="shared" si="12"/>
        <v>项</v>
      </c>
    </row>
    <row r="190" ht="18.75" spans="1:7">
      <c r="A190" s="443" t="s">
        <v>429</v>
      </c>
      <c r="B190" s="307" t="s">
        <v>430</v>
      </c>
      <c r="C190" s="347">
        <f>SUBTOTAL(9,C191:C196)</f>
        <v>812</v>
      </c>
      <c r="D190" s="347">
        <f>SUBTOTAL(9,D191:D196)</f>
        <v>1126</v>
      </c>
      <c r="E190" s="185">
        <f>(D190-C190)/C190</f>
        <v>0.387</v>
      </c>
      <c r="F190" s="284" t="str">
        <f t="shared" si="11"/>
        <v>是</v>
      </c>
      <c r="G190" s="163" t="str">
        <f t="shared" si="12"/>
        <v>款</v>
      </c>
    </row>
    <row r="191" ht="18.75" spans="1:7">
      <c r="A191" s="444" t="s">
        <v>431</v>
      </c>
      <c r="B191" s="310" t="s">
        <v>139</v>
      </c>
      <c r="C191" s="349">
        <v>685</v>
      </c>
      <c r="D191" s="349">
        <v>897</v>
      </c>
      <c r="E191" s="314">
        <f>IF(C191&gt;0,D191/C191-1,IF(C191&lt;0,-(D191/C191-1),""))</f>
        <v>0.309</v>
      </c>
      <c r="F191" s="284" t="str">
        <f t="shared" si="11"/>
        <v>是</v>
      </c>
      <c r="G191" s="163" t="str">
        <f t="shared" si="12"/>
        <v>项</v>
      </c>
    </row>
    <row r="192" ht="18.75" spans="1:7">
      <c r="A192" s="444" t="s">
        <v>432</v>
      </c>
      <c r="B192" s="310" t="s">
        <v>141</v>
      </c>
      <c r="C192" s="349">
        <v>91</v>
      </c>
      <c r="D192" s="349">
        <v>222</v>
      </c>
      <c r="E192" s="314">
        <f>IF(C192&gt;0,D192/C192-1,IF(C192&lt;0,-(D192/C192-1),""))</f>
        <v>1.44</v>
      </c>
      <c r="F192" s="284" t="str">
        <f t="shared" si="11"/>
        <v>是</v>
      </c>
      <c r="G192" s="163" t="str">
        <f t="shared" si="12"/>
        <v>项</v>
      </c>
    </row>
    <row r="193" ht="18.75" spans="1:7">
      <c r="A193" s="444" t="s">
        <v>433</v>
      </c>
      <c r="B193" s="310" t="s">
        <v>143</v>
      </c>
      <c r="C193" s="349"/>
      <c r="D193" s="349"/>
      <c r="E193" s="314"/>
      <c r="F193" s="284" t="str">
        <f t="shared" si="11"/>
        <v>否</v>
      </c>
      <c r="G193" s="163" t="str">
        <f t="shared" si="12"/>
        <v>项</v>
      </c>
    </row>
    <row r="194" ht="18.75" spans="1:7">
      <c r="A194" s="444" t="s">
        <v>434</v>
      </c>
      <c r="B194" s="310" t="s">
        <v>435</v>
      </c>
      <c r="C194" s="349">
        <v>0</v>
      </c>
      <c r="D194" s="349">
        <v>0</v>
      </c>
      <c r="E194" s="314" t="str">
        <f>IF(C194&gt;0,D194/C194-1,IF(C194&lt;0,-(D194/C194-1),""))</f>
        <v/>
      </c>
      <c r="F194" s="284" t="str">
        <f t="shared" si="11"/>
        <v>否</v>
      </c>
      <c r="G194" s="163" t="str">
        <f t="shared" si="12"/>
        <v>项</v>
      </c>
    </row>
    <row r="195" ht="18.75" spans="1:7">
      <c r="A195" s="444" t="s">
        <v>436</v>
      </c>
      <c r="B195" s="310" t="s">
        <v>157</v>
      </c>
      <c r="C195" s="349"/>
      <c r="D195" s="349">
        <v>1</v>
      </c>
      <c r="E195" s="314"/>
      <c r="F195" s="284" t="str">
        <f t="shared" si="11"/>
        <v>是</v>
      </c>
      <c r="G195" s="163" t="str">
        <f t="shared" si="12"/>
        <v>项</v>
      </c>
    </row>
    <row r="196" ht="18.75" spans="1:7">
      <c r="A196" s="444" t="s">
        <v>437</v>
      </c>
      <c r="B196" s="310" t="s">
        <v>438</v>
      </c>
      <c r="C196" s="349">
        <v>36</v>
      </c>
      <c r="D196" s="349">
        <v>6</v>
      </c>
      <c r="E196" s="314"/>
      <c r="F196" s="284" t="str">
        <f t="shared" ref="F196:F259" si="16">IF(LEN(A196)=3,"是",IF(B196&lt;&gt;"",IF(SUM(C196:D196)&lt;&gt;0,"是","否"),"是"))</f>
        <v>是</v>
      </c>
      <c r="G196" s="163" t="str">
        <f t="shared" ref="G196:G259" si="17">IF(LEN(A196)=3,"类",IF(LEN(A196)=5,"款","项"))</f>
        <v>项</v>
      </c>
    </row>
    <row r="197" ht="18.75" spans="1:7">
      <c r="A197" s="443" t="s">
        <v>439</v>
      </c>
      <c r="B197" s="307" t="s">
        <v>440</v>
      </c>
      <c r="C197" s="347">
        <f>SUBTOTAL(9,C198:C203)</f>
        <v>911</v>
      </c>
      <c r="D197" s="347">
        <f>SUBTOTAL(9,D198:D203)</f>
        <v>857</v>
      </c>
      <c r="E197" s="185">
        <f>(D197-C197)/C197</f>
        <v>-0.059</v>
      </c>
      <c r="F197" s="284" t="str">
        <f t="shared" si="16"/>
        <v>是</v>
      </c>
      <c r="G197" s="163" t="str">
        <f t="shared" si="17"/>
        <v>款</v>
      </c>
    </row>
    <row r="198" ht="18.75" spans="1:7">
      <c r="A198" s="444" t="s">
        <v>441</v>
      </c>
      <c r="B198" s="310" t="s">
        <v>139</v>
      </c>
      <c r="C198" s="349">
        <v>257</v>
      </c>
      <c r="D198" s="349">
        <v>220</v>
      </c>
      <c r="E198" s="314">
        <f>IF(C198&gt;0,D198/C198-1,IF(C198&lt;0,-(D198/C198-1),""))</f>
        <v>-0.144</v>
      </c>
      <c r="F198" s="284" t="str">
        <f t="shared" si="16"/>
        <v>是</v>
      </c>
      <c r="G198" s="163" t="str">
        <f t="shared" si="17"/>
        <v>项</v>
      </c>
    </row>
    <row r="199" ht="18.75" spans="1:7">
      <c r="A199" s="444" t="s">
        <v>442</v>
      </c>
      <c r="B199" s="310" t="s">
        <v>141</v>
      </c>
      <c r="C199" s="349">
        <v>95</v>
      </c>
      <c r="D199" s="349">
        <v>80</v>
      </c>
      <c r="E199" s="314">
        <f>IF(C199&gt;0,D199/C199-1,IF(C199&lt;0,-(D199/C199-1),""))</f>
        <v>-0.158</v>
      </c>
      <c r="F199" s="284" t="str">
        <f t="shared" si="16"/>
        <v>是</v>
      </c>
      <c r="G199" s="163" t="str">
        <f t="shared" si="17"/>
        <v>项</v>
      </c>
    </row>
    <row r="200" ht="18.75" spans="1:7">
      <c r="A200" s="444" t="s">
        <v>443</v>
      </c>
      <c r="B200" s="310" t="s">
        <v>143</v>
      </c>
      <c r="C200" s="349"/>
      <c r="D200" s="349"/>
      <c r="E200" s="314"/>
      <c r="F200" s="284" t="str">
        <f t="shared" si="16"/>
        <v>否</v>
      </c>
      <c r="G200" s="163" t="str">
        <f t="shared" si="17"/>
        <v>项</v>
      </c>
    </row>
    <row r="201" ht="18.75" spans="1:7">
      <c r="A201" s="444" t="s">
        <v>444</v>
      </c>
      <c r="B201" s="310" t="s">
        <v>445</v>
      </c>
      <c r="C201" s="349">
        <v>0</v>
      </c>
      <c r="D201" s="349">
        <v>0</v>
      </c>
      <c r="E201" s="314" t="str">
        <f t="shared" ref="E201:E207" si="18">IF(C201&gt;0,D201/C201-1,IF(C201&lt;0,-(D201/C201-1),""))</f>
        <v/>
      </c>
      <c r="F201" s="284" t="str">
        <f t="shared" si="16"/>
        <v>否</v>
      </c>
      <c r="G201" s="163" t="str">
        <f t="shared" si="17"/>
        <v>项</v>
      </c>
    </row>
    <row r="202" ht="18.75" spans="1:7">
      <c r="A202" s="444" t="s">
        <v>446</v>
      </c>
      <c r="B202" s="310" t="s">
        <v>157</v>
      </c>
      <c r="C202" s="349">
        <v>559</v>
      </c>
      <c r="D202" s="349">
        <v>557</v>
      </c>
      <c r="E202" s="314">
        <f t="shared" si="18"/>
        <v>-0.004</v>
      </c>
      <c r="F202" s="284" t="str">
        <f t="shared" si="16"/>
        <v>是</v>
      </c>
      <c r="G202" s="163" t="str">
        <f t="shared" si="17"/>
        <v>项</v>
      </c>
    </row>
    <row r="203" ht="18.75" spans="1:7">
      <c r="A203" s="444" t="s">
        <v>447</v>
      </c>
      <c r="B203" s="310" t="s">
        <v>448</v>
      </c>
      <c r="C203" s="349"/>
      <c r="D203" s="349"/>
      <c r="E203" s="314"/>
      <c r="F203" s="284" t="str">
        <f t="shared" si="16"/>
        <v>否</v>
      </c>
      <c r="G203" s="163" t="str">
        <f t="shared" si="17"/>
        <v>项</v>
      </c>
    </row>
    <row r="204" ht="18.75" spans="1:7">
      <c r="A204" s="443" t="s">
        <v>449</v>
      </c>
      <c r="B204" s="307" t="s">
        <v>450</v>
      </c>
      <c r="C204" s="347">
        <f>SUBTOTAL(9,C205:C211)</f>
        <v>240</v>
      </c>
      <c r="D204" s="347">
        <f>SUBTOTAL(9,D205:D211)</f>
        <v>241</v>
      </c>
      <c r="E204" s="185">
        <f>(D204-C204)/C204</f>
        <v>0.004</v>
      </c>
      <c r="F204" s="284" t="str">
        <f t="shared" si="16"/>
        <v>是</v>
      </c>
      <c r="G204" s="163" t="str">
        <f t="shared" si="17"/>
        <v>款</v>
      </c>
    </row>
    <row r="205" ht="18.75" spans="1:7">
      <c r="A205" s="444" t="s">
        <v>451</v>
      </c>
      <c r="B205" s="310" t="s">
        <v>139</v>
      </c>
      <c r="C205" s="349">
        <v>148</v>
      </c>
      <c r="D205" s="349">
        <v>152</v>
      </c>
      <c r="E205" s="314">
        <f t="shared" si="18"/>
        <v>0.027</v>
      </c>
      <c r="F205" s="284" t="str">
        <f t="shared" si="16"/>
        <v>是</v>
      </c>
      <c r="G205" s="163" t="str">
        <f t="shared" si="17"/>
        <v>项</v>
      </c>
    </row>
    <row r="206" ht="18.75" spans="1:7">
      <c r="A206" s="444" t="s">
        <v>452</v>
      </c>
      <c r="B206" s="310" t="s">
        <v>141</v>
      </c>
      <c r="C206" s="349">
        <v>86</v>
      </c>
      <c r="D206" s="349">
        <v>69</v>
      </c>
      <c r="E206" s="314">
        <f t="shared" si="18"/>
        <v>-0.198</v>
      </c>
      <c r="F206" s="284" t="str">
        <f t="shared" si="16"/>
        <v>是</v>
      </c>
      <c r="G206" s="163" t="str">
        <f t="shared" si="17"/>
        <v>项</v>
      </c>
    </row>
    <row r="207" ht="18.75" spans="1:7">
      <c r="A207" s="444" t="s">
        <v>453</v>
      </c>
      <c r="B207" s="310" t="s">
        <v>143</v>
      </c>
      <c r="C207" s="349">
        <v>0</v>
      </c>
      <c r="D207" s="349">
        <v>0</v>
      </c>
      <c r="E207" s="314" t="str">
        <f t="shared" si="18"/>
        <v/>
      </c>
      <c r="F207" s="284" t="str">
        <f t="shared" si="16"/>
        <v>否</v>
      </c>
      <c r="G207" s="163" t="str">
        <f t="shared" si="17"/>
        <v>项</v>
      </c>
    </row>
    <row r="208" ht="18.75" spans="1:7">
      <c r="A208" s="444" t="s">
        <v>454</v>
      </c>
      <c r="B208" s="310" t="s">
        <v>455</v>
      </c>
      <c r="C208" s="349"/>
      <c r="D208" s="349"/>
      <c r="E208" s="314"/>
      <c r="F208" s="284" t="str">
        <f t="shared" si="16"/>
        <v>否</v>
      </c>
      <c r="G208" s="163" t="str">
        <f t="shared" si="17"/>
        <v>项</v>
      </c>
    </row>
    <row r="209" ht="18.75" spans="1:7">
      <c r="A209" s="444" t="s">
        <v>456</v>
      </c>
      <c r="B209" s="310" t="s">
        <v>457</v>
      </c>
      <c r="C209" s="349"/>
      <c r="D209" s="349">
        <v>1</v>
      </c>
      <c r="E209" s="314"/>
      <c r="F209" s="284" t="str">
        <f t="shared" si="16"/>
        <v>是</v>
      </c>
      <c r="G209" s="163" t="str">
        <f t="shared" si="17"/>
        <v>项</v>
      </c>
    </row>
    <row r="210" ht="18.75" spans="1:7">
      <c r="A210" s="444" t="s">
        <v>458</v>
      </c>
      <c r="B210" s="310" t="s">
        <v>157</v>
      </c>
      <c r="C210" s="349"/>
      <c r="D210" s="349"/>
      <c r="E210" s="314"/>
      <c r="F210" s="284" t="str">
        <f t="shared" si="16"/>
        <v>否</v>
      </c>
      <c r="G210" s="163" t="str">
        <f t="shared" si="17"/>
        <v>项</v>
      </c>
    </row>
    <row r="211" ht="18.75" spans="1:7">
      <c r="A211" s="444" t="s">
        <v>459</v>
      </c>
      <c r="B211" s="310" t="s">
        <v>460</v>
      </c>
      <c r="C211" s="349">
        <v>6</v>
      </c>
      <c r="D211" s="349">
        <v>19</v>
      </c>
      <c r="E211" s="314">
        <f>IF(C211&gt;0,D211/C211-1,IF(C211&lt;0,-(D211/C211-1),""))</f>
        <v>2.167</v>
      </c>
      <c r="F211" s="284" t="str">
        <f t="shared" si="16"/>
        <v>是</v>
      </c>
      <c r="G211" s="163" t="str">
        <f t="shared" si="17"/>
        <v>项</v>
      </c>
    </row>
    <row r="212" ht="18.75" spans="1:7">
      <c r="A212" s="443" t="s">
        <v>461</v>
      </c>
      <c r="B212" s="307" t="s">
        <v>462</v>
      </c>
      <c r="C212" s="347">
        <f>SUM(C213:C217)</f>
        <v>0</v>
      </c>
      <c r="D212" s="347">
        <f>SUM(D213:D217)</f>
        <v>0</v>
      </c>
      <c r="E212" s="319" t="str">
        <f t="shared" ref="E212:E217" si="19">IF(C212&gt;0,D212/C212-1,IF(C212&lt;0,-(D212/C212-1),""))</f>
        <v/>
      </c>
      <c r="F212" s="284" t="str">
        <f t="shared" si="16"/>
        <v>否</v>
      </c>
      <c r="G212" s="163" t="str">
        <f t="shared" si="17"/>
        <v>款</v>
      </c>
    </row>
    <row r="213" ht="18.75" spans="1:7">
      <c r="A213" s="444" t="s">
        <v>463</v>
      </c>
      <c r="B213" s="310" t="s">
        <v>139</v>
      </c>
      <c r="C213" s="349">
        <v>0</v>
      </c>
      <c r="D213" s="349">
        <v>0</v>
      </c>
      <c r="E213" s="314" t="str">
        <f t="shared" si="19"/>
        <v/>
      </c>
      <c r="F213" s="284" t="str">
        <f t="shared" si="16"/>
        <v>否</v>
      </c>
      <c r="G213" s="163" t="str">
        <f t="shared" si="17"/>
        <v>项</v>
      </c>
    </row>
    <row r="214" ht="18.75" spans="1:7">
      <c r="A214" s="444" t="s">
        <v>464</v>
      </c>
      <c r="B214" s="310" t="s">
        <v>141</v>
      </c>
      <c r="C214" s="349">
        <v>0</v>
      </c>
      <c r="D214" s="349">
        <v>0</v>
      </c>
      <c r="E214" s="314" t="str">
        <f t="shared" si="19"/>
        <v/>
      </c>
      <c r="F214" s="284" t="str">
        <f t="shared" si="16"/>
        <v>否</v>
      </c>
      <c r="G214" s="163" t="str">
        <f t="shared" si="17"/>
        <v>项</v>
      </c>
    </row>
    <row r="215" ht="18.75" spans="1:7">
      <c r="A215" s="444" t="s">
        <v>465</v>
      </c>
      <c r="B215" s="310" t="s">
        <v>143</v>
      </c>
      <c r="C215" s="349">
        <v>0</v>
      </c>
      <c r="D215" s="349">
        <v>0</v>
      </c>
      <c r="E215" s="314" t="str">
        <f t="shared" si="19"/>
        <v/>
      </c>
      <c r="F215" s="284" t="str">
        <f t="shared" si="16"/>
        <v>否</v>
      </c>
      <c r="G215" s="163" t="str">
        <f t="shared" si="17"/>
        <v>项</v>
      </c>
    </row>
    <row r="216" ht="18.75" spans="1:7">
      <c r="A216" s="444" t="s">
        <v>466</v>
      </c>
      <c r="B216" s="310" t="s">
        <v>157</v>
      </c>
      <c r="C216" s="349">
        <v>0</v>
      </c>
      <c r="D216" s="349">
        <v>0</v>
      </c>
      <c r="E216" s="314" t="str">
        <f t="shared" si="19"/>
        <v/>
      </c>
      <c r="F216" s="284" t="str">
        <f t="shared" si="16"/>
        <v>否</v>
      </c>
      <c r="G216" s="163" t="str">
        <f t="shared" si="17"/>
        <v>项</v>
      </c>
    </row>
    <row r="217" ht="18.75" spans="1:7">
      <c r="A217" s="444" t="s">
        <v>467</v>
      </c>
      <c r="B217" s="310" t="s">
        <v>468</v>
      </c>
      <c r="C217" s="349">
        <v>0</v>
      </c>
      <c r="D217" s="349">
        <v>0</v>
      </c>
      <c r="E217" s="314" t="str">
        <f t="shared" si="19"/>
        <v/>
      </c>
      <c r="F217" s="284" t="str">
        <f t="shared" si="16"/>
        <v>否</v>
      </c>
      <c r="G217" s="163" t="str">
        <f t="shared" si="17"/>
        <v>项</v>
      </c>
    </row>
    <row r="218" ht="18.75" spans="1:7">
      <c r="A218" s="443" t="s">
        <v>469</v>
      </c>
      <c r="B218" s="307" t="s">
        <v>470</v>
      </c>
      <c r="C218" s="347">
        <f>SUBTOTAL(9,C219:C223)</f>
        <v>1</v>
      </c>
      <c r="D218" s="347">
        <f>SUBTOTAL(9,D219:D223)</f>
        <v>2</v>
      </c>
      <c r="E218" s="185">
        <f>(D218-C218)/C218</f>
        <v>1</v>
      </c>
      <c r="F218" s="284" t="str">
        <f t="shared" si="16"/>
        <v>是</v>
      </c>
      <c r="G218" s="163" t="str">
        <f t="shared" si="17"/>
        <v>款</v>
      </c>
    </row>
    <row r="219" ht="18.75" spans="1:7">
      <c r="A219" s="444" t="s">
        <v>471</v>
      </c>
      <c r="B219" s="310" t="s">
        <v>139</v>
      </c>
      <c r="C219" s="349"/>
      <c r="D219" s="349"/>
      <c r="E219" s="314"/>
      <c r="F219" s="284" t="str">
        <f t="shared" si="16"/>
        <v>否</v>
      </c>
      <c r="G219" s="163" t="str">
        <f t="shared" si="17"/>
        <v>项</v>
      </c>
    </row>
    <row r="220" ht="18.75" spans="1:7">
      <c r="A220" s="444" t="s">
        <v>472</v>
      </c>
      <c r="B220" s="310" t="s">
        <v>141</v>
      </c>
      <c r="C220" s="349"/>
      <c r="D220" s="349"/>
      <c r="E220" s="314"/>
      <c r="F220" s="284" t="str">
        <f t="shared" si="16"/>
        <v>否</v>
      </c>
      <c r="G220" s="163" t="str">
        <f t="shared" si="17"/>
        <v>项</v>
      </c>
    </row>
    <row r="221" ht="18.75" spans="1:7">
      <c r="A221" s="444" t="s">
        <v>473</v>
      </c>
      <c r="B221" s="310" t="s">
        <v>143</v>
      </c>
      <c r="C221" s="349">
        <v>0</v>
      </c>
      <c r="D221" s="349">
        <v>0</v>
      </c>
      <c r="E221" s="314" t="str">
        <f>IF(C221&gt;0,D221/C221-1,IF(C221&lt;0,-(D221/C221-1),""))</f>
        <v/>
      </c>
      <c r="F221" s="284" t="str">
        <f t="shared" si="16"/>
        <v>否</v>
      </c>
      <c r="G221" s="163" t="str">
        <f t="shared" si="17"/>
        <v>项</v>
      </c>
    </row>
    <row r="222" ht="18.75" spans="1:7">
      <c r="A222" s="444" t="s">
        <v>474</v>
      </c>
      <c r="B222" s="310" t="s">
        <v>157</v>
      </c>
      <c r="C222" s="349"/>
      <c r="D222" s="349"/>
      <c r="E222" s="314"/>
      <c r="F222" s="284" t="str">
        <f t="shared" si="16"/>
        <v>否</v>
      </c>
      <c r="G222" s="163" t="str">
        <f t="shared" si="17"/>
        <v>项</v>
      </c>
    </row>
    <row r="223" ht="18.75" spans="1:7">
      <c r="A223" s="444" t="s">
        <v>475</v>
      </c>
      <c r="B223" s="310" t="s">
        <v>476</v>
      </c>
      <c r="C223" s="349">
        <v>1</v>
      </c>
      <c r="D223" s="349">
        <v>2</v>
      </c>
      <c r="E223" s="314">
        <f>IF(C223&gt;0,D223/C223-1,IF(C223&lt;0,-(D223/C223-1),""))</f>
        <v>1</v>
      </c>
      <c r="F223" s="284" t="str">
        <f t="shared" si="16"/>
        <v>是</v>
      </c>
      <c r="G223" s="163" t="str">
        <f t="shared" si="17"/>
        <v>项</v>
      </c>
    </row>
    <row r="224" ht="18.75" spans="1:7">
      <c r="A224" s="443" t="s">
        <v>477</v>
      </c>
      <c r="B224" s="307" t="s">
        <v>478</v>
      </c>
      <c r="C224" s="347"/>
      <c r="D224" s="347"/>
      <c r="E224" s="319"/>
      <c r="F224" s="284" t="str">
        <f t="shared" si="16"/>
        <v>否</v>
      </c>
      <c r="G224" s="163" t="str">
        <f t="shared" si="17"/>
        <v>款</v>
      </c>
    </row>
    <row r="225" ht="18.75" spans="1:7">
      <c r="A225" s="444" t="s">
        <v>479</v>
      </c>
      <c r="B225" s="310" t="s">
        <v>139</v>
      </c>
      <c r="C225" s="349"/>
      <c r="D225" s="349"/>
      <c r="E225" s="314"/>
      <c r="F225" s="284" t="str">
        <f t="shared" si="16"/>
        <v>否</v>
      </c>
      <c r="G225" s="163" t="str">
        <f t="shared" si="17"/>
        <v>项</v>
      </c>
    </row>
    <row r="226" ht="18.75" spans="1:7">
      <c r="A226" s="444" t="s">
        <v>480</v>
      </c>
      <c r="B226" s="310" t="s">
        <v>141</v>
      </c>
      <c r="C226" s="349">
        <v>0</v>
      </c>
      <c r="D226" s="349">
        <v>0</v>
      </c>
      <c r="E226" s="314" t="str">
        <f>IF(C226&gt;0,D226/C226-1,IF(C226&lt;0,-(D226/C226-1),""))</f>
        <v/>
      </c>
      <c r="F226" s="284" t="str">
        <f t="shared" si="16"/>
        <v>否</v>
      </c>
      <c r="G226" s="163" t="str">
        <f t="shared" si="17"/>
        <v>项</v>
      </c>
    </row>
    <row r="227" ht="18.75" spans="1:7">
      <c r="A227" s="444" t="s">
        <v>481</v>
      </c>
      <c r="B227" s="310" t="s">
        <v>143</v>
      </c>
      <c r="C227" s="349"/>
      <c r="D227" s="349"/>
      <c r="E227" s="314"/>
      <c r="F227" s="284" t="str">
        <f t="shared" si="16"/>
        <v>否</v>
      </c>
      <c r="G227" s="163" t="str">
        <f t="shared" si="17"/>
        <v>项</v>
      </c>
    </row>
    <row r="228" ht="18.75" spans="1:7">
      <c r="A228" s="444" t="s">
        <v>482</v>
      </c>
      <c r="B228" s="310" t="s">
        <v>483</v>
      </c>
      <c r="C228" s="349"/>
      <c r="D228" s="349"/>
      <c r="E228" s="314"/>
      <c r="F228" s="284" t="str">
        <f t="shared" si="16"/>
        <v>否</v>
      </c>
      <c r="G228" s="163" t="str">
        <f t="shared" si="17"/>
        <v>项</v>
      </c>
    </row>
    <row r="229" ht="18.75" spans="1:7">
      <c r="A229" s="444" t="s">
        <v>484</v>
      </c>
      <c r="B229" s="310" t="s">
        <v>157</v>
      </c>
      <c r="C229" s="349">
        <v>0</v>
      </c>
      <c r="D229" s="349">
        <v>0</v>
      </c>
      <c r="E229" s="314" t="str">
        <f>IF(C229&gt;0,D229/C229-1,IF(C229&lt;0,-(D229/C229-1),""))</f>
        <v/>
      </c>
      <c r="F229" s="284" t="str">
        <f t="shared" si="16"/>
        <v>否</v>
      </c>
      <c r="G229" s="163" t="str">
        <f t="shared" si="17"/>
        <v>项</v>
      </c>
    </row>
    <row r="230" ht="18.75" spans="1:7">
      <c r="A230" s="444" t="s">
        <v>485</v>
      </c>
      <c r="B230" s="310" t="s">
        <v>486</v>
      </c>
      <c r="C230" s="349"/>
      <c r="D230" s="349"/>
      <c r="E230" s="314"/>
      <c r="F230" s="284" t="str">
        <f t="shared" si="16"/>
        <v>否</v>
      </c>
      <c r="G230" s="163" t="str">
        <f t="shared" si="17"/>
        <v>项</v>
      </c>
    </row>
    <row r="231" ht="18.75" spans="1:7">
      <c r="A231" s="443" t="s">
        <v>487</v>
      </c>
      <c r="B231" s="307" t="s">
        <v>488</v>
      </c>
      <c r="C231" s="347">
        <f>SUBTOTAL(9,C232:C245)</f>
        <v>4659</v>
      </c>
      <c r="D231" s="347">
        <f>SUBTOTAL(9,D232:D245)</f>
        <v>4289</v>
      </c>
      <c r="E231" s="185">
        <f>(D231-C231)/C231</f>
        <v>-0.079</v>
      </c>
      <c r="F231" s="284" t="str">
        <f t="shared" si="16"/>
        <v>是</v>
      </c>
      <c r="G231" s="163" t="str">
        <f t="shared" si="17"/>
        <v>款</v>
      </c>
    </row>
    <row r="232" ht="18.75" spans="1:7">
      <c r="A232" s="444" t="s">
        <v>489</v>
      </c>
      <c r="B232" s="310" t="s">
        <v>139</v>
      </c>
      <c r="C232" s="349">
        <v>3973</v>
      </c>
      <c r="D232" s="349">
        <v>3851</v>
      </c>
      <c r="E232" s="314">
        <f t="shared" ref="E232:E236" si="20">IF(C232&gt;0,D232/C232-1,IF(C232&lt;0,-(D232/C232-1),""))</f>
        <v>-0.031</v>
      </c>
      <c r="F232" s="284" t="str">
        <f t="shared" si="16"/>
        <v>是</v>
      </c>
      <c r="G232" s="163" t="str">
        <f t="shared" si="17"/>
        <v>项</v>
      </c>
    </row>
    <row r="233" ht="18.75" spans="1:7">
      <c r="A233" s="444" t="s">
        <v>490</v>
      </c>
      <c r="B233" s="310" t="s">
        <v>141</v>
      </c>
      <c r="C233" s="349"/>
      <c r="D233" s="349"/>
      <c r="E233" s="314"/>
      <c r="F233" s="284" t="str">
        <f t="shared" si="16"/>
        <v>否</v>
      </c>
      <c r="G233" s="163" t="str">
        <f t="shared" si="17"/>
        <v>项</v>
      </c>
    </row>
    <row r="234" ht="18.75" spans="1:7">
      <c r="A234" s="444" t="s">
        <v>491</v>
      </c>
      <c r="B234" s="310" t="s">
        <v>143</v>
      </c>
      <c r="C234" s="349"/>
      <c r="D234" s="349"/>
      <c r="E234" s="314"/>
      <c r="F234" s="284" t="str">
        <f t="shared" si="16"/>
        <v>否</v>
      </c>
      <c r="G234" s="163" t="str">
        <f t="shared" si="17"/>
        <v>项</v>
      </c>
    </row>
    <row r="235" ht="18.75" spans="1:7">
      <c r="A235" s="444" t="s">
        <v>492</v>
      </c>
      <c r="B235" s="310" t="s">
        <v>493</v>
      </c>
      <c r="C235" s="349">
        <v>400</v>
      </c>
      <c r="D235" s="349">
        <v>110</v>
      </c>
      <c r="E235" s="314">
        <f t="shared" si="20"/>
        <v>-0.725</v>
      </c>
      <c r="F235" s="284" t="str">
        <f t="shared" si="16"/>
        <v>是</v>
      </c>
      <c r="G235" s="163" t="str">
        <f t="shared" si="17"/>
        <v>项</v>
      </c>
    </row>
    <row r="236" ht="18.75" spans="1:7">
      <c r="A236" s="444" t="s">
        <v>494</v>
      </c>
      <c r="B236" s="310" t="s">
        <v>495</v>
      </c>
      <c r="C236" s="349">
        <v>18</v>
      </c>
      <c r="D236" s="349">
        <v>97</v>
      </c>
      <c r="E236" s="314">
        <f t="shared" si="20"/>
        <v>4.389</v>
      </c>
      <c r="F236" s="284" t="str">
        <f t="shared" si="16"/>
        <v>是</v>
      </c>
      <c r="G236" s="163" t="str">
        <f t="shared" si="17"/>
        <v>项</v>
      </c>
    </row>
    <row r="237" ht="18.75" spans="1:7">
      <c r="A237" s="444" t="s">
        <v>496</v>
      </c>
      <c r="B237" s="310" t="s">
        <v>240</v>
      </c>
      <c r="C237" s="349"/>
      <c r="D237" s="349"/>
      <c r="E237" s="314"/>
      <c r="F237" s="284" t="str">
        <f t="shared" si="16"/>
        <v>否</v>
      </c>
      <c r="G237" s="163" t="str">
        <f t="shared" si="17"/>
        <v>项</v>
      </c>
    </row>
    <row r="238" ht="18.75" spans="1:7">
      <c r="A238" s="444" t="s">
        <v>497</v>
      </c>
      <c r="B238" s="310" t="s">
        <v>498</v>
      </c>
      <c r="C238" s="349"/>
      <c r="D238" s="349"/>
      <c r="E238" s="314"/>
      <c r="F238" s="284" t="str">
        <f t="shared" si="16"/>
        <v>否</v>
      </c>
      <c r="G238" s="163" t="str">
        <f t="shared" si="17"/>
        <v>项</v>
      </c>
    </row>
    <row r="239" ht="18.75" spans="1:7">
      <c r="A239" s="444" t="s">
        <v>499</v>
      </c>
      <c r="B239" s="310" t="s">
        <v>500</v>
      </c>
      <c r="C239" s="349"/>
      <c r="D239" s="349"/>
      <c r="E239" s="314"/>
      <c r="F239" s="284" t="str">
        <f t="shared" si="16"/>
        <v>否</v>
      </c>
      <c r="G239" s="163" t="str">
        <f t="shared" si="17"/>
        <v>项</v>
      </c>
    </row>
    <row r="240" ht="18.75" spans="1:7">
      <c r="A240" s="444" t="s">
        <v>501</v>
      </c>
      <c r="B240" s="310" t="s">
        <v>502</v>
      </c>
      <c r="C240" s="349"/>
      <c r="D240" s="349"/>
      <c r="E240" s="314"/>
      <c r="F240" s="284" t="str">
        <f t="shared" si="16"/>
        <v>否</v>
      </c>
      <c r="G240" s="163" t="str">
        <f t="shared" si="17"/>
        <v>项</v>
      </c>
    </row>
    <row r="241" ht="18.75" spans="1:7">
      <c r="A241" s="444" t="s">
        <v>503</v>
      </c>
      <c r="B241" s="310" t="s">
        <v>504</v>
      </c>
      <c r="C241" s="349">
        <v>0</v>
      </c>
      <c r="D241" s="349">
        <v>0</v>
      </c>
      <c r="E241" s="314" t="str">
        <f t="shared" ref="E241:E245" si="21">IF(C241&gt;0,D241/C241-1,IF(C241&lt;0,-(D241/C241-1),""))</f>
        <v/>
      </c>
      <c r="F241" s="284" t="str">
        <f t="shared" si="16"/>
        <v>否</v>
      </c>
      <c r="G241" s="163" t="str">
        <f t="shared" si="17"/>
        <v>项</v>
      </c>
    </row>
    <row r="242" ht="18.75" spans="1:7">
      <c r="A242" s="444" t="s">
        <v>505</v>
      </c>
      <c r="B242" s="310" t="s">
        <v>506</v>
      </c>
      <c r="C242" s="349"/>
      <c r="D242" s="349"/>
      <c r="E242" s="314"/>
      <c r="F242" s="284" t="str">
        <f t="shared" si="16"/>
        <v>否</v>
      </c>
      <c r="G242" s="163" t="str">
        <f t="shared" si="17"/>
        <v>项</v>
      </c>
    </row>
    <row r="243" ht="18.75" spans="1:7">
      <c r="A243" s="444" t="s">
        <v>507</v>
      </c>
      <c r="B243" s="310" t="s">
        <v>508</v>
      </c>
      <c r="C243" s="349">
        <v>85</v>
      </c>
      <c r="D243" s="349">
        <v>116</v>
      </c>
      <c r="E243" s="314">
        <f t="shared" si="21"/>
        <v>0.365</v>
      </c>
      <c r="F243" s="284" t="str">
        <f t="shared" si="16"/>
        <v>是</v>
      </c>
      <c r="G243" s="163" t="str">
        <f t="shared" si="17"/>
        <v>项</v>
      </c>
    </row>
    <row r="244" ht="18.75" spans="1:7">
      <c r="A244" s="444" t="s">
        <v>509</v>
      </c>
      <c r="B244" s="310" t="s">
        <v>157</v>
      </c>
      <c r="C244" s="349"/>
      <c r="D244" s="349"/>
      <c r="E244" s="314" t="str">
        <f t="shared" si="21"/>
        <v/>
      </c>
      <c r="F244" s="284" t="str">
        <f t="shared" si="16"/>
        <v>否</v>
      </c>
      <c r="G244" s="163" t="str">
        <f t="shared" si="17"/>
        <v>项</v>
      </c>
    </row>
    <row r="245" ht="18.75" spans="1:7">
      <c r="A245" s="444" t="s">
        <v>510</v>
      </c>
      <c r="B245" s="310" t="s">
        <v>511</v>
      </c>
      <c r="C245" s="349">
        <v>183</v>
      </c>
      <c r="D245" s="349">
        <v>115</v>
      </c>
      <c r="E245" s="314">
        <f t="shared" si="21"/>
        <v>-0.372</v>
      </c>
      <c r="F245" s="284" t="str">
        <f t="shared" si="16"/>
        <v>是</v>
      </c>
      <c r="G245" s="163" t="str">
        <f t="shared" si="17"/>
        <v>项</v>
      </c>
    </row>
    <row r="246" ht="18.75" spans="1:6">
      <c r="A246" s="447">
        <v>20139</v>
      </c>
      <c r="B246" s="307" t="s">
        <v>512</v>
      </c>
      <c r="C246" s="349"/>
      <c r="D246" s="347">
        <f>SUM(D247:D252)</f>
        <v>8839</v>
      </c>
      <c r="E246" s="314" t="str">
        <f t="shared" ref="E246:E259" si="22">IF(C246&gt;0,D246/C246-1,IF(C246&lt;0,-(D246/C246-1),""))</f>
        <v/>
      </c>
      <c r="F246" s="284"/>
    </row>
    <row r="247" ht="18.75" spans="1:6">
      <c r="A247" s="444">
        <v>2013901</v>
      </c>
      <c r="B247" s="310" t="s">
        <v>513</v>
      </c>
      <c r="C247" s="349"/>
      <c r="D247" s="349">
        <v>135</v>
      </c>
      <c r="E247" s="314" t="str">
        <f t="shared" si="22"/>
        <v/>
      </c>
      <c r="F247" s="284"/>
    </row>
    <row r="248" ht="18.75" spans="1:6">
      <c r="A248" s="444">
        <v>2013902</v>
      </c>
      <c r="B248" s="310" t="s">
        <v>514</v>
      </c>
      <c r="C248" s="349"/>
      <c r="D248" s="349">
        <v>10</v>
      </c>
      <c r="E248" s="314" t="str">
        <f t="shared" si="22"/>
        <v/>
      </c>
      <c r="F248" s="284"/>
    </row>
    <row r="249" ht="18.75" spans="1:6">
      <c r="A249" s="444">
        <v>2013903</v>
      </c>
      <c r="B249" s="310" t="s">
        <v>515</v>
      </c>
      <c r="C249" s="349"/>
      <c r="D249" s="349">
        <v>0</v>
      </c>
      <c r="E249" s="314" t="str">
        <f t="shared" si="22"/>
        <v/>
      </c>
      <c r="F249" s="284"/>
    </row>
    <row r="250" ht="18.75" spans="1:6">
      <c r="A250" s="444">
        <v>2013904</v>
      </c>
      <c r="B250" s="310" t="s">
        <v>516</v>
      </c>
      <c r="C250" s="349"/>
      <c r="D250" s="349">
        <v>8494</v>
      </c>
      <c r="E250" s="314" t="str">
        <f t="shared" si="22"/>
        <v/>
      </c>
      <c r="F250" s="284"/>
    </row>
    <row r="251" ht="18.75" spans="1:6">
      <c r="A251" s="444">
        <v>2013950</v>
      </c>
      <c r="B251" s="310" t="s">
        <v>517</v>
      </c>
      <c r="C251" s="349"/>
      <c r="D251" s="349">
        <v>0</v>
      </c>
      <c r="E251" s="314" t="str">
        <f t="shared" si="22"/>
        <v/>
      </c>
      <c r="F251" s="284"/>
    </row>
    <row r="252" ht="18.75" spans="1:6">
      <c r="A252" s="444">
        <v>2013999</v>
      </c>
      <c r="B252" s="310" t="s">
        <v>518</v>
      </c>
      <c r="C252" s="349"/>
      <c r="D252" s="349">
        <v>200</v>
      </c>
      <c r="E252" s="314" t="str">
        <f t="shared" si="22"/>
        <v/>
      </c>
      <c r="F252" s="284"/>
    </row>
    <row r="253" ht="18.75" spans="1:6">
      <c r="A253" s="447">
        <v>20140</v>
      </c>
      <c r="B253" s="307" t="s">
        <v>519</v>
      </c>
      <c r="C253" s="349"/>
      <c r="D253" s="347">
        <f>SUM(D254:D259)</f>
        <v>2042</v>
      </c>
      <c r="E253" s="314" t="str">
        <f t="shared" si="22"/>
        <v/>
      </c>
      <c r="F253" s="284"/>
    </row>
    <row r="254" ht="18.75" spans="1:6">
      <c r="A254" s="444">
        <v>2014001</v>
      </c>
      <c r="B254" s="310" t="s">
        <v>513</v>
      </c>
      <c r="C254" s="349"/>
      <c r="D254" s="349">
        <v>171</v>
      </c>
      <c r="E254" s="314" t="str">
        <f t="shared" si="22"/>
        <v/>
      </c>
      <c r="F254" s="284"/>
    </row>
    <row r="255" ht="18.75" spans="1:6">
      <c r="A255" s="444">
        <v>2014002</v>
      </c>
      <c r="B255" s="310" t="s">
        <v>514</v>
      </c>
      <c r="C255" s="349"/>
      <c r="D255" s="349">
        <v>1871</v>
      </c>
      <c r="E255" s="314" t="str">
        <f t="shared" si="22"/>
        <v/>
      </c>
      <c r="F255" s="284"/>
    </row>
    <row r="256" ht="18.75" spans="1:6">
      <c r="A256" s="444">
        <v>2014003</v>
      </c>
      <c r="B256" s="310" t="s">
        <v>515</v>
      </c>
      <c r="C256" s="349"/>
      <c r="D256" s="349">
        <v>0</v>
      </c>
      <c r="E256" s="314" t="str">
        <f t="shared" si="22"/>
        <v/>
      </c>
      <c r="F256" s="284"/>
    </row>
    <row r="257" ht="18.75" spans="1:6">
      <c r="A257" s="444">
        <v>2014004</v>
      </c>
      <c r="B257" s="310" t="s">
        <v>520</v>
      </c>
      <c r="C257" s="349"/>
      <c r="D257" s="349">
        <v>0</v>
      </c>
      <c r="E257" s="314" t="str">
        <f t="shared" si="22"/>
        <v/>
      </c>
      <c r="F257" s="284"/>
    </row>
    <row r="258" ht="18.75" spans="1:6">
      <c r="A258" s="444">
        <v>2014050</v>
      </c>
      <c r="B258" s="310" t="s">
        <v>517</v>
      </c>
      <c r="C258" s="349"/>
      <c r="D258" s="349">
        <v>0</v>
      </c>
      <c r="E258" s="314" t="str">
        <f t="shared" si="22"/>
        <v/>
      </c>
      <c r="F258" s="284"/>
    </row>
    <row r="259" ht="18.75" spans="1:6">
      <c r="A259" s="444">
        <v>2014099</v>
      </c>
      <c r="B259" s="310" t="s">
        <v>521</v>
      </c>
      <c r="C259" s="349"/>
      <c r="D259" s="349">
        <v>0</v>
      </c>
      <c r="E259" s="314" t="str">
        <f t="shared" si="22"/>
        <v/>
      </c>
      <c r="F259" s="284"/>
    </row>
    <row r="260" ht="18.75" spans="1:7">
      <c r="A260" s="443" t="s">
        <v>522</v>
      </c>
      <c r="B260" s="307" t="s">
        <v>523</v>
      </c>
      <c r="C260" s="347">
        <f>C261+C262</f>
        <v>5026</v>
      </c>
      <c r="D260" s="347">
        <f>D261+D262</f>
        <v>6800</v>
      </c>
      <c r="E260" s="185">
        <f>(D260-C260)/C260</f>
        <v>0.353</v>
      </c>
      <c r="F260" s="284" t="str">
        <f>IF(LEN(A260)=3,"是",IF(B260&lt;&gt;"",IF(SUM(C260:D260)&lt;&gt;0,"是","否"),"是"))</f>
        <v>是</v>
      </c>
      <c r="G260" s="163" t="str">
        <f>IF(LEN(A260)=3,"类",IF(LEN(A260)=5,"款","项"))</f>
        <v>款</v>
      </c>
    </row>
    <row r="261" ht="18.75" spans="1:7">
      <c r="A261" s="444" t="s">
        <v>524</v>
      </c>
      <c r="B261" s="310" t="s">
        <v>525</v>
      </c>
      <c r="C261" s="349"/>
      <c r="D261" s="349"/>
      <c r="E261" s="314"/>
      <c r="F261" s="284" t="str">
        <f>IF(LEN(A261)=3,"是",IF(B261&lt;&gt;"",IF(SUM(C261:D261)&lt;&gt;0,"是","否"),"是"))</f>
        <v>否</v>
      </c>
      <c r="G261" s="163" t="str">
        <f>IF(LEN(A261)=3,"类",IF(LEN(A261)=5,"款","项"))</f>
        <v>项</v>
      </c>
    </row>
    <row r="262" ht="18.75" spans="1:7">
      <c r="A262" s="444" t="s">
        <v>526</v>
      </c>
      <c r="B262" s="310" t="s">
        <v>527</v>
      </c>
      <c r="C262" s="349">
        <v>5026</v>
      </c>
      <c r="D262" s="349">
        <v>6800</v>
      </c>
      <c r="E262" s="314">
        <f>IF(C262&gt;0,D262/C262-1,IF(C262&lt;0,-(D262/C262-1),""))</f>
        <v>0.353</v>
      </c>
      <c r="F262" s="284" t="str">
        <f>IF(LEN(A262)=3,"是",IF(B262&lt;&gt;"",IF(SUM(C262:D262)&lt;&gt;0,"是","否"),"是"))</f>
        <v>是</v>
      </c>
      <c r="G262" s="163" t="str">
        <f>IF(LEN(A262)=3,"类",IF(LEN(A262)=5,"款","项"))</f>
        <v>项</v>
      </c>
    </row>
    <row r="263" ht="18.75" spans="1:7">
      <c r="A263" s="443" t="s">
        <v>71</v>
      </c>
      <c r="B263" s="307" t="s">
        <v>72</v>
      </c>
      <c r="C263" s="347"/>
      <c r="D263" s="347"/>
      <c r="E263" s="319"/>
      <c r="F263" s="284" t="str">
        <f t="shared" ref="F263:F284" si="23">IF(LEN(A263)=3,"是",IF(B263&lt;&gt;"",IF(SUM(C263:D263)&lt;&gt;0,"是","否"),"是"))</f>
        <v>是</v>
      </c>
      <c r="G263" s="163" t="str">
        <f t="shared" ref="G263:G284" si="24">IF(LEN(A263)=3,"类",IF(LEN(A263)=5,"款","项"))</f>
        <v>类</v>
      </c>
    </row>
    <row r="264" ht="18.75" spans="1:7">
      <c r="A264" s="443" t="s">
        <v>528</v>
      </c>
      <c r="B264" s="307" t="s">
        <v>529</v>
      </c>
      <c r="C264" s="347">
        <v>0</v>
      </c>
      <c r="D264" s="347">
        <v>0</v>
      </c>
      <c r="E264" s="319" t="str">
        <f>IF(C264&gt;0,D264/C264-1,IF(C264&lt;0,-(D264/C264-1),""))</f>
        <v/>
      </c>
      <c r="F264" s="284" t="str">
        <f t="shared" si="23"/>
        <v>否</v>
      </c>
      <c r="G264" s="163" t="str">
        <f t="shared" si="24"/>
        <v>款</v>
      </c>
    </row>
    <row r="265" ht="18.75" spans="1:7">
      <c r="A265" s="443" t="s">
        <v>530</v>
      </c>
      <c r="B265" s="307" t="s">
        <v>531</v>
      </c>
      <c r="C265" s="347">
        <v>0</v>
      </c>
      <c r="D265" s="347">
        <v>0</v>
      </c>
      <c r="E265" s="319" t="str">
        <f>IF(C265&gt;0,D265/C265-1,IF(C265&lt;0,-(D265/C265-1),""))</f>
        <v/>
      </c>
      <c r="F265" s="284" t="str">
        <f t="shared" si="23"/>
        <v>否</v>
      </c>
      <c r="G265" s="163" t="str">
        <f t="shared" si="24"/>
        <v>款</v>
      </c>
    </row>
    <row r="266" ht="18.75" spans="1:7">
      <c r="A266" s="443" t="s">
        <v>73</v>
      </c>
      <c r="B266" s="307" t="s">
        <v>74</v>
      </c>
      <c r="C266" s="347">
        <f>C269+C271+C273+C283</f>
        <v>53</v>
      </c>
      <c r="D266" s="347">
        <f>D269+D271+D273+D283</f>
        <v>11</v>
      </c>
      <c r="E266" s="185">
        <f>(D266-C266)/C266</f>
        <v>-0.792</v>
      </c>
      <c r="F266" s="284" t="str">
        <f t="shared" si="23"/>
        <v>是</v>
      </c>
      <c r="G266" s="163" t="str">
        <f t="shared" si="24"/>
        <v>类</v>
      </c>
    </row>
    <row r="267" ht="18.75" spans="1:7">
      <c r="A267" s="317" t="s">
        <v>532</v>
      </c>
      <c r="B267" s="307" t="s">
        <v>533</v>
      </c>
      <c r="C267" s="347">
        <f t="shared" ref="C267:C271" si="25">C268</f>
        <v>0</v>
      </c>
      <c r="D267" s="347">
        <f t="shared" ref="D267:D271" si="26">D268</f>
        <v>0</v>
      </c>
      <c r="E267" s="319" t="str">
        <f t="shared" ref="E267:E272" si="27">IF(C267&gt;0,D267/C267-1,IF(C267&lt;0,-(D267/C267-1),""))</f>
        <v/>
      </c>
      <c r="F267" s="284" t="str">
        <f t="shared" si="23"/>
        <v>否</v>
      </c>
      <c r="G267" s="163" t="str">
        <f t="shared" si="24"/>
        <v>款</v>
      </c>
    </row>
    <row r="268" ht="18.75" spans="1:7">
      <c r="A268" s="312" t="s">
        <v>534</v>
      </c>
      <c r="B268" s="310" t="s">
        <v>535</v>
      </c>
      <c r="C268" s="349">
        <v>0</v>
      </c>
      <c r="D268" s="349">
        <v>0</v>
      </c>
      <c r="E268" s="314" t="str">
        <f t="shared" si="27"/>
        <v/>
      </c>
      <c r="F268" s="284" t="str">
        <f t="shared" si="23"/>
        <v>否</v>
      </c>
      <c r="G268" s="163" t="str">
        <f t="shared" si="24"/>
        <v>项</v>
      </c>
    </row>
    <row r="269" ht="18.75" spans="1:7">
      <c r="A269" s="317" t="s">
        <v>536</v>
      </c>
      <c r="B269" s="307" t="s">
        <v>537</v>
      </c>
      <c r="C269" s="347">
        <f t="shared" si="25"/>
        <v>0</v>
      </c>
      <c r="D269" s="347">
        <f t="shared" si="26"/>
        <v>0</v>
      </c>
      <c r="E269" s="319" t="str">
        <f t="shared" si="27"/>
        <v/>
      </c>
      <c r="F269" s="284" t="str">
        <f t="shared" si="23"/>
        <v>否</v>
      </c>
      <c r="G269" s="163" t="str">
        <f t="shared" si="24"/>
        <v>款</v>
      </c>
    </row>
    <row r="270" ht="18.75" spans="1:7">
      <c r="A270" s="312" t="s">
        <v>538</v>
      </c>
      <c r="B270" s="310" t="s">
        <v>539</v>
      </c>
      <c r="C270" s="349">
        <v>0</v>
      </c>
      <c r="D270" s="349">
        <v>0</v>
      </c>
      <c r="E270" s="314" t="str">
        <f t="shared" si="27"/>
        <v/>
      </c>
      <c r="F270" s="284" t="str">
        <f t="shared" si="23"/>
        <v>否</v>
      </c>
      <c r="G270" s="163" t="str">
        <f t="shared" si="24"/>
        <v>项</v>
      </c>
    </row>
    <row r="271" ht="18.75" spans="1:7">
      <c r="A271" s="317" t="s">
        <v>540</v>
      </c>
      <c r="B271" s="307" t="s">
        <v>541</v>
      </c>
      <c r="C271" s="347">
        <f t="shared" si="25"/>
        <v>0</v>
      </c>
      <c r="D271" s="347">
        <f t="shared" si="26"/>
        <v>0</v>
      </c>
      <c r="E271" s="319" t="str">
        <f t="shared" si="27"/>
        <v/>
      </c>
      <c r="F271" s="284" t="str">
        <f t="shared" si="23"/>
        <v>否</v>
      </c>
      <c r="G271" s="163" t="str">
        <f t="shared" si="24"/>
        <v>款</v>
      </c>
    </row>
    <row r="272" ht="18.75" spans="1:7">
      <c r="A272" s="312" t="s">
        <v>542</v>
      </c>
      <c r="B272" s="310" t="s">
        <v>543</v>
      </c>
      <c r="C272" s="349">
        <v>0</v>
      </c>
      <c r="D272" s="349">
        <v>0</v>
      </c>
      <c r="E272" s="314" t="str">
        <f t="shared" si="27"/>
        <v/>
      </c>
      <c r="F272" s="284" t="str">
        <f t="shared" si="23"/>
        <v>否</v>
      </c>
      <c r="G272" s="163" t="str">
        <f t="shared" si="24"/>
        <v>项</v>
      </c>
    </row>
    <row r="273" ht="18.75" spans="1:7">
      <c r="A273" s="443" t="s">
        <v>544</v>
      </c>
      <c r="B273" s="307" t="s">
        <v>545</v>
      </c>
      <c r="C273" s="347">
        <f>SUBTOTAL(9,C274:C282)</f>
        <v>53</v>
      </c>
      <c r="D273" s="347">
        <f>SUBTOTAL(9,D274:D282)</f>
        <v>11</v>
      </c>
      <c r="E273" s="185">
        <f>(D273-C273)/C273</f>
        <v>-0.792</v>
      </c>
      <c r="F273" s="284" t="str">
        <f t="shared" si="23"/>
        <v>是</v>
      </c>
      <c r="G273" s="163" t="str">
        <f t="shared" si="24"/>
        <v>款</v>
      </c>
    </row>
    <row r="274" ht="18.75" spans="1:7">
      <c r="A274" s="444" t="s">
        <v>546</v>
      </c>
      <c r="B274" s="310" t="s">
        <v>547</v>
      </c>
      <c r="C274" s="349"/>
      <c r="D274" s="349"/>
      <c r="E274" s="314"/>
      <c r="F274" s="284" t="str">
        <f t="shared" si="23"/>
        <v>否</v>
      </c>
      <c r="G274" s="163" t="str">
        <f t="shared" si="24"/>
        <v>项</v>
      </c>
    </row>
    <row r="275" ht="18.75" spans="1:7">
      <c r="A275" s="444" t="s">
        <v>548</v>
      </c>
      <c r="B275" s="310" t="s">
        <v>549</v>
      </c>
      <c r="C275" s="349">
        <v>0</v>
      </c>
      <c r="D275" s="349">
        <v>0</v>
      </c>
      <c r="E275" s="314" t="str">
        <f t="shared" ref="E275:E282" si="28">IF(C275&gt;0,D275/C275-1,IF(C275&lt;0,-(D275/C275-1),""))</f>
        <v/>
      </c>
      <c r="F275" s="284" t="str">
        <f t="shared" si="23"/>
        <v>否</v>
      </c>
      <c r="G275" s="163" t="str">
        <f t="shared" si="24"/>
        <v>项</v>
      </c>
    </row>
    <row r="276" ht="18.75" spans="1:7">
      <c r="A276" s="444" t="s">
        <v>550</v>
      </c>
      <c r="B276" s="310" t="s">
        <v>551</v>
      </c>
      <c r="C276" s="349">
        <v>41</v>
      </c>
      <c r="D276" s="349">
        <v>9</v>
      </c>
      <c r="E276" s="314">
        <f t="shared" si="28"/>
        <v>-0.78</v>
      </c>
      <c r="F276" s="284" t="str">
        <f t="shared" si="23"/>
        <v>是</v>
      </c>
      <c r="G276" s="163" t="str">
        <f t="shared" si="24"/>
        <v>项</v>
      </c>
    </row>
    <row r="277" ht="18.75" spans="1:7">
      <c r="A277" s="444" t="s">
        <v>552</v>
      </c>
      <c r="B277" s="310" t="s">
        <v>553</v>
      </c>
      <c r="C277" s="349">
        <v>0</v>
      </c>
      <c r="D277" s="349">
        <v>0</v>
      </c>
      <c r="E277" s="314" t="str">
        <f t="shared" si="28"/>
        <v/>
      </c>
      <c r="F277" s="284" t="str">
        <f t="shared" si="23"/>
        <v>否</v>
      </c>
      <c r="G277" s="163" t="str">
        <f t="shared" si="24"/>
        <v>项</v>
      </c>
    </row>
    <row r="278" ht="18.75" spans="1:7">
      <c r="A278" s="444" t="s">
        <v>554</v>
      </c>
      <c r="B278" s="310" t="s">
        <v>555</v>
      </c>
      <c r="C278" s="349">
        <v>0</v>
      </c>
      <c r="D278" s="349">
        <v>0</v>
      </c>
      <c r="E278" s="314" t="str">
        <f t="shared" si="28"/>
        <v/>
      </c>
      <c r="F278" s="284" t="str">
        <f t="shared" si="23"/>
        <v>否</v>
      </c>
      <c r="G278" s="163" t="str">
        <f t="shared" si="24"/>
        <v>项</v>
      </c>
    </row>
    <row r="279" ht="18.75" spans="1:7">
      <c r="A279" s="444" t="s">
        <v>556</v>
      </c>
      <c r="B279" s="310" t="s">
        <v>557</v>
      </c>
      <c r="C279" s="349">
        <v>0</v>
      </c>
      <c r="D279" s="349">
        <v>0</v>
      </c>
      <c r="E279" s="314" t="str">
        <f t="shared" si="28"/>
        <v/>
      </c>
      <c r="F279" s="284" t="str">
        <f t="shared" si="23"/>
        <v>否</v>
      </c>
      <c r="G279" s="163" t="str">
        <f t="shared" si="24"/>
        <v>项</v>
      </c>
    </row>
    <row r="280" ht="18.75" spans="1:7">
      <c r="A280" s="444" t="s">
        <v>558</v>
      </c>
      <c r="B280" s="310" t="s">
        <v>559</v>
      </c>
      <c r="C280" s="349">
        <v>5</v>
      </c>
      <c r="D280" s="349">
        <v>2</v>
      </c>
      <c r="E280" s="314">
        <f t="shared" si="28"/>
        <v>-0.6</v>
      </c>
      <c r="F280" s="284" t="str">
        <f t="shared" si="23"/>
        <v>是</v>
      </c>
      <c r="G280" s="163" t="str">
        <f t="shared" si="24"/>
        <v>项</v>
      </c>
    </row>
    <row r="281" ht="18.75" spans="1:7">
      <c r="A281" s="444" t="s">
        <v>560</v>
      </c>
      <c r="B281" s="310" t="s">
        <v>561</v>
      </c>
      <c r="C281" s="349">
        <v>0</v>
      </c>
      <c r="D281" s="349">
        <v>0</v>
      </c>
      <c r="E281" s="314" t="str">
        <f t="shared" si="28"/>
        <v/>
      </c>
      <c r="F281" s="284" t="str">
        <f t="shared" si="23"/>
        <v>否</v>
      </c>
      <c r="G281" s="163" t="str">
        <f t="shared" si="24"/>
        <v>项</v>
      </c>
    </row>
    <row r="282" ht="18.75" spans="1:7">
      <c r="A282" s="444" t="s">
        <v>562</v>
      </c>
      <c r="B282" s="310" t="s">
        <v>563</v>
      </c>
      <c r="C282" s="349">
        <v>7</v>
      </c>
      <c r="D282" s="349"/>
      <c r="E282" s="314">
        <f t="shared" si="28"/>
        <v>-1</v>
      </c>
      <c r="F282" s="284" t="str">
        <f t="shared" si="23"/>
        <v>是</v>
      </c>
      <c r="G282" s="163" t="str">
        <f t="shared" si="24"/>
        <v>项</v>
      </c>
    </row>
    <row r="283" ht="18.75" spans="1:7">
      <c r="A283" s="443" t="s">
        <v>564</v>
      </c>
      <c r="B283" s="307" t="s">
        <v>565</v>
      </c>
      <c r="C283" s="347"/>
      <c r="D283" s="347"/>
      <c r="E283" s="319"/>
      <c r="F283" s="284" t="str">
        <f t="shared" si="23"/>
        <v>否</v>
      </c>
      <c r="G283" s="163" t="str">
        <f t="shared" si="24"/>
        <v>款</v>
      </c>
    </row>
    <row r="284" ht="18.75" spans="1:7">
      <c r="A284" s="312" t="s">
        <v>566</v>
      </c>
      <c r="B284" s="310" t="s">
        <v>567</v>
      </c>
      <c r="C284" s="349"/>
      <c r="D284" s="349"/>
      <c r="E284" s="314"/>
      <c r="F284" s="284" t="str">
        <f t="shared" si="23"/>
        <v>否</v>
      </c>
      <c r="G284" s="163" t="str">
        <f t="shared" si="24"/>
        <v>项</v>
      </c>
    </row>
    <row r="285" ht="18.75" spans="1:7">
      <c r="A285" s="443" t="s">
        <v>75</v>
      </c>
      <c r="B285" s="307" t="s">
        <v>76</v>
      </c>
      <c r="C285" s="347">
        <f>C289+C300+C307+C315+C324+C340+C350+C360+C368+C374</f>
        <v>58132</v>
      </c>
      <c r="D285" s="347">
        <f>D289+D300+D307+D315+D324+D340+D350+D360+D368+D374</f>
        <v>60503</v>
      </c>
      <c r="E285" s="185">
        <f>(D285-C285)/C285</f>
        <v>0.041</v>
      </c>
      <c r="F285" s="284" t="str">
        <f t="shared" ref="F285:F335" si="29">IF(LEN(A285)=3,"是",IF(B285&lt;&gt;"",IF(SUM(C285:D285)&lt;&gt;0,"是","否"),"是"))</f>
        <v>是</v>
      </c>
      <c r="G285" s="163" t="str">
        <f t="shared" ref="G285:G335" si="30">IF(LEN(A285)=3,"类",IF(LEN(A285)=5,"款","项"))</f>
        <v>类</v>
      </c>
    </row>
    <row r="286" ht="18.75" spans="1:7">
      <c r="A286" s="443" t="s">
        <v>568</v>
      </c>
      <c r="B286" s="307" t="s">
        <v>569</v>
      </c>
      <c r="C286" s="347"/>
      <c r="D286" s="347"/>
      <c r="E286" s="319"/>
      <c r="F286" s="284" t="str">
        <f t="shared" si="29"/>
        <v>否</v>
      </c>
      <c r="G286" s="163" t="str">
        <f t="shared" si="30"/>
        <v>款</v>
      </c>
    </row>
    <row r="287" ht="18.75" spans="1:7">
      <c r="A287" s="444" t="s">
        <v>570</v>
      </c>
      <c r="B287" s="310" t="s">
        <v>571</v>
      </c>
      <c r="C287" s="349"/>
      <c r="D287" s="349"/>
      <c r="E287" s="314"/>
      <c r="F287" s="284" t="str">
        <f t="shared" si="29"/>
        <v>否</v>
      </c>
      <c r="G287" s="163" t="str">
        <f t="shared" si="30"/>
        <v>项</v>
      </c>
    </row>
    <row r="288" ht="18.75" spans="1:7">
      <c r="A288" s="444" t="s">
        <v>572</v>
      </c>
      <c r="B288" s="310" t="s">
        <v>573</v>
      </c>
      <c r="C288" s="349"/>
      <c r="D288" s="349"/>
      <c r="E288" s="314"/>
      <c r="F288" s="284" t="str">
        <f t="shared" si="29"/>
        <v>否</v>
      </c>
      <c r="G288" s="163" t="str">
        <f t="shared" si="30"/>
        <v>项</v>
      </c>
    </row>
    <row r="289" ht="18.75" spans="1:7">
      <c r="A289" s="443" t="s">
        <v>574</v>
      </c>
      <c r="B289" s="307" t="s">
        <v>575</v>
      </c>
      <c r="C289" s="347">
        <f>SUBTOTAL(9,C290:C299)</f>
        <v>55071</v>
      </c>
      <c r="D289" s="347">
        <f>SUBTOTAL(9,D290:D299)</f>
        <v>57066</v>
      </c>
      <c r="E289" s="185">
        <f>(D289-C289)/C289</f>
        <v>0.036</v>
      </c>
      <c r="F289" s="284" t="str">
        <f t="shared" si="29"/>
        <v>是</v>
      </c>
      <c r="G289" s="163" t="str">
        <f t="shared" si="30"/>
        <v>款</v>
      </c>
    </row>
    <row r="290" ht="18.75" spans="1:7">
      <c r="A290" s="444" t="s">
        <v>576</v>
      </c>
      <c r="B290" s="310" t="s">
        <v>139</v>
      </c>
      <c r="C290" s="349">
        <v>49072</v>
      </c>
      <c r="D290" s="349">
        <v>46588</v>
      </c>
      <c r="E290" s="314">
        <f t="shared" ref="E290:E294" si="31">IF(C290&gt;0,D290/C290-1,IF(C290&lt;0,-(D290/C290-1),""))</f>
        <v>-0.051</v>
      </c>
      <c r="F290" s="284" t="str">
        <f t="shared" si="29"/>
        <v>是</v>
      </c>
      <c r="G290" s="163" t="str">
        <f t="shared" si="30"/>
        <v>项</v>
      </c>
    </row>
    <row r="291" ht="18.75" spans="1:7">
      <c r="A291" s="444" t="s">
        <v>577</v>
      </c>
      <c r="B291" s="310" t="s">
        <v>141</v>
      </c>
      <c r="C291" s="349">
        <v>4213</v>
      </c>
      <c r="D291" s="349">
        <v>4232</v>
      </c>
      <c r="E291" s="314">
        <f t="shared" si="31"/>
        <v>0.005</v>
      </c>
      <c r="F291" s="284" t="str">
        <f t="shared" si="29"/>
        <v>是</v>
      </c>
      <c r="G291" s="163" t="str">
        <f t="shared" si="30"/>
        <v>项</v>
      </c>
    </row>
    <row r="292" ht="18.75" spans="1:7">
      <c r="A292" s="444" t="s">
        <v>578</v>
      </c>
      <c r="B292" s="310" t="s">
        <v>143</v>
      </c>
      <c r="C292" s="349">
        <v>0</v>
      </c>
      <c r="D292" s="349">
        <v>0</v>
      </c>
      <c r="E292" s="314" t="str">
        <f t="shared" si="31"/>
        <v/>
      </c>
      <c r="F292" s="284" t="str">
        <f t="shared" si="29"/>
        <v>否</v>
      </c>
      <c r="G292" s="163" t="str">
        <f t="shared" si="30"/>
        <v>项</v>
      </c>
    </row>
    <row r="293" ht="18.75" spans="1:7">
      <c r="A293" s="444" t="s">
        <v>579</v>
      </c>
      <c r="B293" s="310" t="s">
        <v>240</v>
      </c>
      <c r="C293" s="349"/>
      <c r="D293" s="349">
        <v>4817</v>
      </c>
      <c r="E293" s="314" t="str">
        <f t="shared" si="31"/>
        <v/>
      </c>
      <c r="F293" s="284" t="str">
        <f t="shared" si="29"/>
        <v>是</v>
      </c>
      <c r="G293" s="163" t="str">
        <f t="shared" si="30"/>
        <v>项</v>
      </c>
    </row>
    <row r="294" ht="18.75" spans="1:7">
      <c r="A294" s="444" t="s">
        <v>580</v>
      </c>
      <c r="B294" s="310" t="s">
        <v>581</v>
      </c>
      <c r="C294" s="448"/>
      <c r="D294" s="349">
        <v>1427</v>
      </c>
      <c r="E294" s="314" t="str">
        <f t="shared" si="31"/>
        <v/>
      </c>
      <c r="F294" s="284" t="str">
        <f t="shared" si="29"/>
        <v>是</v>
      </c>
      <c r="G294" s="163" t="str">
        <f t="shared" si="30"/>
        <v>项</v>
      </c>
    </row>
    <row r="295" ht="18.75" spans="1:7">
      <c r="A295" s="444" t="s">
        <v>582</v>
      </c>
      <c r="B295" s="310" t="s">
        <v>583</v>
      </c>
      <c r="C295" s="349"/>
      <c r="D295" s="349"/>
      <c r="E295" s="314"/>
      <c r="F295" s="284" t="str">
        <f t="shared" si="29"/>
        <v>否</v>
      </c>
      <c r="G295" s="163" t="str">
        <f t="shared" si="30"/>
        <v>项</v>
      </c>
    </row>
    <row r="296" ht="18.75" spans="1:7">
      <c r="A296" s="444" t="s">
        <v>584</v>
      </c>
      <c r="B296" s="310" t="s">
        <v>585</v>
      </c>
      <c r="C296" s="349"/>
      <c r="D296" s="349"/>
      <c r="E296" s="314"/>
      <c r="F296" s="284" t="str">
        <f t="shared" si="29"/>
        <v>否</v>
      </c>
      <c r="G296" s="163" t="str">
        <f t="shared" si="30"/>
        <v>项</v>
      </c>
    </row>
    <row r="297" ht="18.75" spans="1:7">
      <c r="A297" s="444" t="s">
        <v>586</v>
      </c>
      <c r="B297" s="310" t="s">
        <v>587</v>
      </c>
      <c r="C297" s="349"/>
      <c r="D297" s="349"/>
      <c r="E297" s="314"/>
      <c r="F297" s="284" t="str">
        <f t="shared" si="29"/>
        <v>否</v>
      </c>
      <c r="G297" s="163" t="str">
        <f t="shared" si="30"/>
        <v>项</v>
      </c>
    </row>
    <row r="298" ht="18.75" spans="1:7">
      <c r="A298" s="444" t="s">
        <v>588</v>
      </c>
      <c r="B298" s="310" t="s">
        <v>157</v>
      </c>
      <c r="C298" s="349"/>
      <c r="D298" s="349"/>
      <c r="E298" s="314"/>
      <c r="F298" s="284" t="str">
        <f t="shared" si="29"/>
        <v>否</v>
      </c>
      <c r="G298" s="163" t="str">
        <f t="shared" si="30"/>
        <v>项</v>
      </c>
    </row>
    <row r="299" ht="18.75" spans="1:7">
      <c r="A299" s="444" t="s">
        <v>589</v>
      </c>
      <c r="B299" s="310" t="s">
        <v>590</v>
      </c>
      <c r="C299" s="349">
        <v>1786</v>
      </c>
      <c r="D299" s="349">
        <v>2</v>
      </c>
      <c r="E299" s="314">
        <f>IF(C299&gt;0,D299/C299-1,IF(C299&lt;0,-(D299/C299-1),""))</f>
        <v>-0.999</v>
      </c>
      <c r="F299" s="284" t="str">
        <f t="shared" si="29"/>
        <v>是</v>
      </c>
      <c r="G299" s="163" t="str">
        <f t="shared" si="30"/>
        <v>项</v>
      </c>
    </row>
    <row r="300" ht="18.75" spans="1:7">
      <c r="A300" s="443" t="s">
        <v>591</v>
      </c>
      <c r="B300" s="307" t="s">
        <v>592</v>
      </c>
      <c r="C300" s="347">
        <f>SUM(C301:C306)</f>
        <v>0</v>
      </c>
      <c r="D300" s="347">
        <f>SUM(D301:D306)</f>
        <v>0</v>
      </c>
      <c r="E300" s="319"/>
      <c r="F300" s="284" t="str">
        <f t="shared" si="29"/>
        <v>否</v>
      </c>
      <c r="G300" s="163" t="str">
        <f t="shared" si="30"/>
        <v>款</v>
      </c>
    </row>
    <row r="301" ht="18.75" spans="1:7">
      <c r="A301" s="444" t="s">
        <v>593</v>
      </c>
      <c r="B301" s="310" t="s">
        <v>139</v>
      </c>
      <c r="C301" s="349"/>
      <c r="D301" s="349"/>
      <c r="E301" s="314"/>
      <c r="F301" s="284" t="str">
        <f t="shared" si="29"/>
        <v>否</v>
      </c>
      <c r="G301" s="163" t="str">
        <f t="shared" si="30"/>
        <v>项</v>
      </c>
    </row>
    <row r="302" ht="18.75" spans="1:7">
      <c r="A302" s="444" t="s">
        <v>594</v>
      </c>
      <c r="B302" s="310" t="s">
        <v>141</v>
      </c>
      <c r="C302" s="349">
        <v>0</v>
      </c>
      <c r="D302" s="349">
        <v>0</v>
      </c>
      <c r="E302" s="314" t="str">
        <f>IF(C302&gt;0,D302/C302-1,IF(C302&lt;0,-(D302/C302-1),""))</f>
        <v/>
      </c>
      <c r="F302" s="284" t="str">
        <f t="shared" si="29"/>
        <v>否</v>
      </c>
      <c r="G302" s="163" t="str">
        <f t="shared" si="30"/>
        <v>项</v>
      </c>
    </row>
    <row r="303" ht="18.75" spans="1:7">
      <c r="A303" s="444" t="s">
        <v>595</v>
      </c>
      <c r="B303" s="310" t="s">
        <v>143</v>
      </c>
      <c r="C303" s="349">
        <v>0</v>
      </c>
      <c r="D303" s="349">
        <v>0</v>
      </c>
      <c r="E303" s="314" t="str">
        <f>IF(C303&gt;0,D303/C303-1,IF(C303&lt;0,-(D303/C303-1),""))</f>
        <v/>
      </c>
      <c r="F303" s="284" t="str">
        <f t="shared" si="29"/>
        <v>否</v>
      </c>
      <c r="G303" s="163" t="str">
        <f t="shared" si="30"/>
        <v>项</v>
      </c>
    </row>
    <row r="304" ht="18.75" spans="1:7">
      <c r="A304" s="444" t="s">
        <v>596</v>
      </c>
      <c r="B304" s="310" t="s">
        <v>597</v>
      </c>
      <c r="C304" s="349"/>
      <c r="D304" s="349"/>
      <c r="E304" s="314"/>
      <c r="F304" s="284" t="str">
        <f t="shared" si="29"/>
        <v>否</v>
      </c>
      <c r="G304" s="163" t="str">
        <f t="shared" si="30"/>
        <v>项</v>
      </c>
    </row>
    <row r="305" ht="18.75" spans="1:7">
      <c r="A305" s="444" t="s">
        <v>598</v>
      </c>
      <c r="B305" s="310" t="s">
        <v>157</v>
      </c>
      <c r="C305" s="349"/>
      <c r="D305" s="349"/>
      <c r="E305" s="314"/>
      <c r="F305" s="284" t="str">
        <f t="shared" si="29"/>
        <v>否</v>
      </c>
      <c r="G305" s="163" t="str">
        <f t="shared" si="30"/>
        <v>项</v>
      </c>
    </row>
    <row r="306" ht="18.75" spans="1:7">
      <c r="A306" s="444" t="s">
        <v>599</v>
      </c>
      <c r="B306" s="310" t="s">
        <v>600</v>
      </c>
      <c r="C306" s="349"/>
      <c r="D306" s="349"/>
      <c r="E306" s="314"/>
      <c r="F306" s="284" t="str">
        <f t="shared" si="29"/>
        <v>否</v>
      </c>
      <c r="G306" s="163" t="str">
        <f t="shared" si="30"/>
        <v>项</v>
      </c>
    </row>
    <row r="307" ht="18.75" spans="1:7">
      <c r="A307" s="443" t="s">
        <v>601</v>
      </c>
      <c r="B307" s="307" t="s">
        <v>602</v>
      </c>
      <c r="C307" s="347">
        <f>SUBTOTAL(9,C308:C314)</f>
        <v>570</v>
      </c>
      <c r="D307" s="347">
        <f>SUBTOTAL(9,D308:D314)</f>
        <v>636</v>
      </c>
      <c r="E307" s="185">
        <f>(D307-C307)/C307</f>
        <v>0.116</v>
      </c>
      <c r="F307" s="284" t="str">
        <f t="shared" si="29"/>
        <v>是</v>
      </c>
      <c r="G307" s="163" t="str">
        <f t="shared" si="30"/>
        <v>款</v>
      </c>
    </row>
    <row r="308" ht="18.75" spans="1:7">
      <c r="A308" s="444" t="s">
        <v>603</v>
      </c>
      <c r="B308" s="310" t="s">
        <v>139</v>
      </c>
      <c r="C308" s="349">
        <v>570</v>
      </c>
      <c r="D308" s="349">
        <v>636</v>
      </c>
      <c r="E308" s="314">
        <f>IF(C308&gt;0,D308/C308-1,IF(C308&lt;0,-(D308/C308-1),""))</f>
        <v>0.116</v>
      </c>
      <c r="F308" s="284" t="str">
        <f t="shared" si="29"/>
        <v>是</v>
      </c>
      <c r="G308" s="163" t="str">
        <f t="shared" si="30"/>
        <v>项</v>
      </c>
    </row>
    <row r="309" ht="18.75" spans="1:7">
      <c r="A309" s="444" t="s">
        <v>604</v>
      </c>
      <c r="B309" s="310" t="s">
        <v>141</v>
      </c>
      <c r="C309" s="349"/>
      <c r="D309" s="349"/>
      <c r="E309" s="314"/>
      <c r="F309" s="284" t="str">
        <f t="shared" si="29"/>
        <v>否</v>
      </c>
      <c r="G309" s="163" t="str">
        <f t="shared" si="30"/>
        <v>项</v>
      </c>
    </row>
    <row r="310" ht="18.75" spans="1:7">
      <c r="A310" s="444" t="s">
        <v>605</v>
      </c>
      <c r="B310" s="310" t="s">
        <v>143</v>
      </c>
      <c r="C310" s="349"/>
      <c r="D310" s="349"/>
      <c r="E310" s="314"/>
      <c r="F310" s="284" t="str">
        <f t="shared" si="29"/>
        <v>否</v>
      </c>
      <c r="G310" s="163" t="str">
        <f t="shared" si="30"/>
        <v>项</v>
      </c>
    </row>
    <row r="311" ht="18.75" spans="1:7">
      <c r="A311" s="444" t="s">
        <v>606</v>
      </c>
      <c r="B311" s="310" t="s">
        <v>607</v>
      </c>
      <c r="C311" s="349"/>
      <c r="D311" s="349"/>
      <c r="E311" s="314"/>
      <c r="F311" s="284" t="str">
        <f t="shared" si="29"/>
        <v>否</v>
      </c>
      <c r="G311" s="163" t="str">
        <f t="shared" si="30"/>
        <v>项</v>
      </c>
    </row>
    <row r="312" ht="18.75" spans="1:7">
      <c r="A312" s="444" t="s">
        <v>608</v>
      </c>
      <c r="B312" s="310" t="s">
        <v>609</v>
      </c>
      <c r="C312" s="349"/>
      <c r="D312" s="349"/>
      <c r="E312" s="314"/>
      <c r="F312" s="284" t="str">
        <f t="shared" si="29"/>
        <v>否</v>
      </c>
      <c r="G312" s="163" t="str">
        <f t="shared" si="30"/>
        <v>项</v>
      </c>
    </row>
    <row r="313" ht="18.75" spans="1:7">
      <c r="A313" s="444" t="s">
        <v>610</v>
      </c>
      <c r="B313" s="310" t="s">
        <v>157</v>
      </c>
      <c r="C313" s="349"/>
      <c r="D313" s="349"/>
      <c r="E313" s="314"/>
      <c r="F313" s="284" t="str">
        <f t="shared" si="29"/>
        <v>否</v>
      </c>
      <c r="G313" s="163" t="str">
        <f t="shared" si="30"/>
        <v>项</v>
      </c>
    </row>
    <row r="314" ht="18.75" spans="1:7">
      <c r="A314" s="444" t="s">
        <v>611</v>
      </c>
      <c r="B314" s="310" t="s">
        <v>612</v>
      </c>
      <c r="C314" s="349"/>
      <c r="D314" s="349"/>
      <c r="E314" s="314"/>
      <c r="F314" s="284" t="str">
        <f t="shared" si="29"/>
        <v>否</v>
      </c>
      <c r="G314" s="163" t="str">
        <f t="shared" si="30"/>
        <v>项</v>
      </c>
    </row>
    <row r="315" ht="18.75" spans="1:7">
      <c r="A315" s="443" t="s">
        <v>613</v>
      </c>
      <c r="B315" s="307" t="s">
        <v>614</v>
      </c>
      <c r="C315" s="347">
        <v>720</v>
      </c>
      <c r="D315" s="347">
        <f>SUBTOTAL(9,D316:D323)</f>
        <v>1175</v>
      </c>
      <c r="E315" s="185">
        <f>(D315-C315)/C315</f>
        <v>0.632</v>
      </c>
      <c r="F315" s="284" t="str">
        <f t="shared" si="29"/>
        <v>是</v>
      </c>
      <c r="G315" s="163" t="str">
        <f t="shared" si="30"/>
        <v>款</v>
      </c>
    </row>
    <row r="316" ht="18.75" spans="1:7">
      <c r="A316" s="444" t="s">
        <v>615</v>
      </c>
      <c r="B316" s="310" t="s">
        <v>139</v>
      </c>
      <c r="C316" s="349">
        <v>720</v>
      </c>
      <c r="D316" s="349">
        <v>1175</v>
      </c>
      <c r="E316" s="314">
        <f>IF(C316&gt;0,D316/C316-1,IF(C316&lt;0,-(D316/C316-1),""))</f>
        <v>0.632</v>
      </c>
      <c r="F316" s="284" t="str">
        <f t="shared" si="29"/>
        <v>是</v>
      </c>
      <c r="G316" s="163" t="str">
        <f t="shared" si="30"/>
        <v>项</v>
      </c>
    </row>
    <row r="317" ht="18.75" spans="1:7">
      <c r="A317" s="444" t="s">
        <v>616</v>
      </c>
      <c r="B317" s="310" t="s">
        <v>141</v>
      </c>
      <c r="C317" s="349"/>
      <c r="D317" s="349"/>
      <c r="E317" s="314"/>
      <c r="F317" s="284" t="str">
        <f t="shared" si="29"/>
        <v>否</v>
      </c>
      <c r="G317" s="163" t="str">
        <f t="shared" si="30"/>
        <v>项</v>
      </c>
    </row>
    <row r="318" ht="18.75" spans="1:7">
      <c r="A318" s="444" t="s">
        <v>617</v>
      </c>
      <c r="B318" s="310" t="s">
        <v>143</v>
      </c>
      <c r="C318" s="349">
        <v>0</v>
      </c>
      <c r="D318" s="349">
        <v>0</v>
      </c>
      <c r="E318" s="314" t="str">
        <f>IF(C318&gt;0,D318/C318-1,IF(C318&lt;0,-(D318/C318-1),""))</f>
        <v/>
      </c>
      <c r="F318" s="284" t="str">
        <f t="shared" si="29"/>
        <v>否</v>
      </c>
      <c r="G318" s="163" t="str">
        <f t="shared" si="30"/>
        <v>项</v>
      </c>
    </row>
    <row r="319" ht="18.75" spans="1:7">
      <c r="A319" s="444" t="s">
        <v>618</v>
      </c>
      <c r="B319" s="310" t="s">
        <v>619</v>
      </c>
      <c r="C319" s="349"/>
      <c r="D319" s="349"/>
      <c r="E319" s="314"/>
      <c r="F319" s="284" t="str">
        <f t="shared" si="29"/>
        <v>否</v>
      </c>
      <c r="G319" s="163" t="str">
        <f t="shared" si="30"/>
        <v>项</v>
      </c>
    </row>
    <row r="320" ht="18.75" spans="1:7">
      <c r="A320" s="444" t="s">
        <v>620</v>
      </c>
      <c r="B320" s="310" t="s">
        <v>621</v>
      </c>
      <c r="C320" s="349"/>
      <c r="D320" s="349"/>
      <c r="E320" s="314"/>
      <c r="F320" s="284" t="str">
        <f t="shared" si="29"/>
        <v>否</v>
      </c>
      <c r="G320" s="163" t="str">
        <f t="shared" si="30"/>
        <v>项</v>
      </c>
    </row>
    <row r="321" ht="18.75" spans="1:7">
      <c r="A321" s="444" t="s">
        <v>622</v>
      </c>
      <c r="B321" s="310" t="s">
        <v>623</v>
      </c>
      <c r="C321" s="349"/>
      <c r="D321" s="349"/>
      <c r="E321" s="314"/>
      <c r="F321" s="284" t="str">
        <f t="shared" si="29"/>
        <v>否</v>
      </c>
      <c r="G321" s="163" t="str">
        <f t="shared" si="30"/>
        <v>项</v>
      </c>
    </row>
    <row r="322" ht="18.75" spans="1:7">
      <c r="A322" s="444" t="s">
        <v>624</v>
      </c>
      <c r="B322" s="310" t="s">
        <v>157</v>
      </c>
      <c r="C322" s="349"/>
      <c r="D322" s="349"/>
      <c r="E322" s="314"/>
      <c r="F322" s="284" t="str">
        <f t="shared" si="29"/>
        <v>否</v>
      </c>
      <c r="G322" s="163" t="str">
        <f t="shared" si="30"/>
        <v>项</v>
      </c>
    </row>
    <row r="323" ht="18.75" spans="1:7">
      <c r="A323" s="444" t="s">
        <v>625</v>
      </c>
      <c r="B323" s="310" t="s">
        <v>626</v>
      </c>
      <c r="C323" s="349"/>
      <c r="D323" s="349"/>
      <c r="E323" s="314"/>
      <c r="F323" s="284" t="str">
        <f t="shared" si="29"/>
        <v>否</v>
      </c>
      <c r="G323" s="163" t="str">
        <f t="shared" si="30"/>
        <v>项</v>
      </c>
    </row>
    <row r="324" ht="18.75" spans="1:7">
      <c r="A324" s="443" t="s">
        <v>627</v>
      </c>
      <c r="B324" s="307" t="s">
        <v>628</v>
      </c>
      <c r="C324" s="347">
        <f>SUBTOTAL(9,C325:C339)</f>
        <v>1697</v>
      </c>
      <c r="D324" s="347">
        <f>SUBTOTAL(9,D325:D339)</f>
        <v>1621</v>
      </c>
      <c r="E324" s="185">
        <f>(D324-C324)/C324</f>
        <v>-0.045</v>
      </c>
      <c r="F324" s="284" t="str">
        <f t="shared" si="29"/>
        <v>是</v>
      </c>
      <c r="G324" s="163" t="str">
        <f t="shared" si="30"/>
        <v>款</v>
      </c>
    </row>
    <row r="325" ht="18.75" spans="1:7">
      <c r="A325" s="444" t="s">
        <v>629</v>
      </c>
      <c r="B325" s="310" t="s">
        <v>139</v>
      </c>
      <c r="C325" s="349">
        <v>1471</v>
      </c>
      <c r="D325" s="349">
        <v>1482</v>
      </c>
      <c r="E325" s="314">
        <f t="shared" ref="E325:E339" si="32">IF(C325&gt;0,D325/C325-1,IF(C325&lt;0,-(D325/C325-1),""))</f>
        <v>0.007</v>
      </c>
      <c r="F325" s="284" t="str">
        <f t="shared" si="29"/>
        <v>是</v>
      </c>
      <c r="G325" s="163" t="str">
        <f t="shared" si="30"/>
        <v>项</v>
      </c>
    </row>
    <row r="326" ht="18.75" spans="1:7">
      <c r="A326" s="444" t="s">
        <v>630</v>
      </c>
      <c r="B326" s="310" t="s">
        <v>141</v>
      </c>
      <c r="C326" s="349">
        <v>29</v>
      </c>
      <c r="D326" s="349">
        <v>1</v>
      </c>
      <c r="E326" s="314">
        <f t="shared" si="32"/>
        <v>-0.966</v>
      </c>
      <c r="F326" s="284" t="str">
        <f t="shared" si="29"/>
        <v>是</v>
      </c>
      <c r="G326" s="163" t="str">
        <f t="shared" si="30"/>
        <v>项</v>
      </c>
    </row>
    <row r="327" ht="18.75" spans="1:7">
      <c r="A327" s="444" t="s">
        <v>631</v>
      </c>
      <c r="B327" s="310" t="s">
        <v>143</v>
      </c>
      <c r="C327" s="349">
        <v>0</v>
      </c>
      <c r="D327" s="349">
        <v>0</v>
      </c>
      <c r="E327" s="314" t="str">
        <f t="shared" si="32"/>
        <v/>
      </c>
      <c r="F327" s="284" t="str">
        <f t="shared" si="29"/>
        <v>否</v>
      </c>
      <c r="G327" s="163" t="str">
        <f t="shared" si="30"/>
        <v>项</v>
      </c>
    </row>
    <row r="328" ht="18.75" spans="1:7">
      <c r="A328" s="444" t="s">
        <v>632</v>
      </c>
      <c r="B328" s="310" t="s">
        <v>633</v>
      </c>
      <c r="C328" s="349">
        <v>22</v>
      </c>
      <c r="D328" s="349">
        <v>12</v>
      </c>
      <c r="E328" s="314">
        <f t="shared" si="32"/>
        <v>-0.455</v>
      </c>
      <c r="F328" s="284" t="str">
        <f t="shared" si="29"/>
        <v>是</v>
      </c>
      <c r="G328" s="163" t="str">
        <f t="shared" si="30"/>
        <v>项</v>
      </c>
    </row>
    <row r="329" ht="18.75" spans="1:7">
      <c r="A329" s="444" t="s">
        <v>634</v>
      </c>
      <c r="B329" s="310" t="s">
        <v>635</v>
      </c>
      <c r="C329" s="349">
        <v>10</v>
      </c>
      <c r="D329" s="349">
        <v>1</v>
      </c>
      <c r="E329" s="314">
        <f t="shared" si="32"/>
        <v>-0.9</v>
      </c>
      <c r="F329" s="284" t="str">
        <f t="shared" si="29"/>
        <v>是</v>
      </c>
      <c r="G329" s="163" t="str">
        <f t="shared" si="30"/>
        <v>项</v>
      </c>
    </row>
    <row r="330" ht="18.75" spans="1:7">
      <c r="A330" s="449" t="s">
        <v>636</v>
      </c>
      <c r="B330" s="310" t="s">
        <v>637</v>
      </c>
      <c r="C330" s="349"/>
      <c r="D330" s="349"/>
      <c r="E330" s="314" t="str">
        <f t="shared" si="32"/>
        <v/>
      </c>
      <c r="F330" s="284" t="str">
        <f t="shared" si="29"/>
        <v>否</v>
      </c>
      <c r="G330" s="163" t="str">
        <f t="shared" si="30"/>
        <v>项</v>
      </c>
    </row>
    <row r="331" ht="18.75" spans="1:7">
      <c r="A331" s="449" t="s">
        <v>638</v>
      </c>
      <c r="B331" s="310" t="s">
        <v>639</v>
      </c>
      <c r="C331" s="349"/>
      <c r="D331" s="349">
        <v>28</v>
      </c>
      <c r="E331" s="314" t="str">
        <f t="shared" si="32"/>
        <v/>
      </c>
      <c r="F331" s="284" t="str">
        <f t="shared" si="29"/>
        <v>是</v>
      </c>
      <c r="G331" s="163" t="str">
        <f t="shared" si="30"/>
        <v>项</v>
      </c>
    </row>
    <row r="332" ht="18.75" spans="1:7">
      <c r="A332" s="444" t="s">
        <v>640</v>
      </c>
      <c r="B332" s="310" t="s">
        <v>641</v>
      </c>
      <c r="C332" s="349"/>
      <c r="D332" s="349"/>
      <c r="E332" s="314" t="str">
        <f t="shared" si="32"/>
        <v/>
      </c>
      <c r="F332" s="284" t="str">
        <f t="shared" si="29"/>
        <v>否</v>
      </c>
      <c r="G332" s="163" t="str">
        <f t="shared" si="30"/>
        <v>项</v>
      </c>
    </row>
    <row r="333" ht="18.75" spans="1:7">
      <c r="A333" s="444" t="s">
        <v>642</v>
      </c>
      <c r="B333" s="310" t="s">
        <v>643</v>
      </c>
      <c r="C333" s="349">
        <v>0</v>
      </c>
      <c r="D333" s="349">
        <v>0</v>
      </c>
      <c r="E333" s="314" t="str">
        <f t="shared" si="32"/>
        <v/>
      </c>
      <c r="F333" s="284" t="str">
        <f t="shared" si="29"/>
        <v>否</v>
      </c>
      <c r="G333" s="163" t="str">
        <f t="shared" si="30"/>
        <v>项</v>
      </c>
    </row>
    <row r="334" ht="18.75" spans="1:7">
      <c r="A334" s="444" t="s">
        <v>644</v>
      </c>
      <c r="B334" s="310" t="s">
        <v>645</v>
      </c>
      <c r="C334" s="349"/>
      <c r="D334" s="349"/>
      <c r="E334" s="314" t="str">
        <f t="shared" si="32"/>
        <v/>
      </c>
      <c r="F334" s="284" t="str">
        <f t="shared" si="29"/>
        <v>否</v>
      </c>
      <c r="G334" s="163" t="str">
        <f t="shared" si="30"/>
        <v>项</v>
      </c>
    </row>
    <row r="335" ht="18.75" spans="1:7">
      <c r="A335" s="444" t="s">
        <v>646</v>
      </c>
      <c r="B335" s="310" t="s">
        <v>647</v>
      </c>
      <c r="C335" s="349">
        <v>0</v>
      </c>
      <c r="D335" s="349">
        <v>0</v>
      </c>
      <c r="E335" s="314" t="str">
        <f t="shared" si="32"/>
        <v/>
      </c>
      <c r="F335" s="284" t="str">
        <f t="shared" si="29"/>
        <v>否</v>
      </c>
      <c r="G335" s="163" t="str">
        <f t="shared" si="30"/>
        <v>项</v>
      </c>
    </row>
    <row r="336" ht="18.75" spans="1:7">
      <c r="A336" s="444" t="s">
        <v>648</v>
      </c>
      <c r="B336" s="310" t="s">
        <v>649</v>
      </c>
      <c r="C336" s="349">
        <v>79</v>
      </c>
      <c r="D336" s="349">
        <v>42</v>
      </c>
      <c r="E336" s="314">
        <f t="shared" si="32"/>
        <v>-0.468</v>
      </c>
      <c r="F336" s="284" t="str">
        <f t="shared" ref="F336:F399" si="33">IF(LEN(A336)=3,"是",IF(B336&lt;&gt;"",IF(SUM(C336:D336)&lt;&gt;0,"是","否"),"是"))</f>
        <v>是</v>
      </c>
      <c r="G336" s="163" t="str">
        <f t="shared" ref="G336:G399" si="34">IF(LEN(A336)=3,"类",IF(LEN(A336)=5,"款","项"))</f>
        <v>项</v>
      </c>
    </row>
    <row r="337" ht="18.75" spans="1:7">
      <c r="A337" s="444" t="s">
        <v>650</v>
      </c>
      <c r="B337" s="310" t="s">
        <v>240</v>
      </c>
      <c r="C337" s="349"/>
      <c r="D337" s="349"/>
      <c r="E337" s="314" t="str">
        <f t="shared" si="32"/>
        <v/>
      </c>
      <c r="F337" s="284" t="str">
        <f t="shared" si="33"/>
        <v>否</v>
      </c>
      <c r="G337" s="163" t="str">
        <f t="shared" si="34"/>
        <v>项</v>
      </c>
    </row>
    <row r="338" ht="18.75" spans="1:7">
      <c r="A338" s="444" t="s">
        <v>651</v>
      </c>
      <c r="B338" s="310" t="s">
        <v>157</v>
      </c>
      <c r="C338" s="349"/>
      <c r="D338" s="349"/>
      <c r="E338" s="314" t="str">
        <f t="shared" si="32"/>
        <v/>
      </c>
      <c r="F338" s="284" t="str">
        <f t="shared" si="33"/>
        <v>否</v>
      </c>
      <c r="G338" s="163" t="str">
        <f t="shared" si="34"/>
        <v>项</v>
      </c>
    </row>
    <row r="339" ht="18.75" spans="1:7">
      <c r="A339" s="444" t="s">
        <v>652</v>
      </c>
      <c r="B339" s="310" t="s">
        <v>653</v>
      </c>
      <c r="C339" s="349">
        <v>86</v>
      </c>
      <c r="D339" s="349">
        <v>55</v>
      </c>
      <c r="E339" s="314">
        <f t="shared" si="32"/>
        <v>-0.36</v>
      </c>
      <c r="F339" s="284" t="str">
        <f t="shared" si="33"/>
        <v>是</v>
      </c>
      <c r="G339" s="163" t="str">
        <f t="shared" si="34"/>
        <v>项</v>
      </c>
    </row>
    <row r="340" ht="18.75" spans="1:7">
      <c r="A340" s="443" t="s">
        <v>654</v>
      </c>
      <c r="B340" s="307" t="s">
        <v>655</v>
      </c>
      <c r="C340" s="347"/>
      <c r="D340" s="347"/>
      <c r="E340" s="319"/>
      <c r="F340" s="284" t="str">
        <f t="shared" si="33"/>
        <v>否</v>
      </c>
      <c r="G340" s="163" t="str">
        <f t="shared" si="34"/>
        <v>款</v>
      </c>
    </row>
    <row r="341" ht="18.75" spans="1:7">
      <c r="A341" s="444" t="s">
        <v>656</v>
      </c>
      <c r="B341" s="310" t="s">
        <v>139</v>
      </c>
      <c r="C341" s="349"/>
      <c r="D341" s="349"/>
      <c r="E341" s="314"/>
      <c r="F341" s="284" t="str">
        <f t="shared" si="33"/>
        <v>否</v>
      </c>
      <c r="G341" s="163" t="str">
        <f t="shared" si="34"/>
        <v>项</v>
      </c>
    </row>
    <row r="342" ht="18.75" spans="1:7">
      <c r="A342" s="444" t="s">
        <v>657</v>
      </c>
      <c r="B342" s="310" t="s">
        <v>141</v>
      </c>
      <c r="C342" s="349">
        <v>0</v>
      </c>
      <c r="D342" s="349">
        <v>0</v>
      </c>
      <c r="E342" s="314" t="str">
        <f>IF(C342&gt;0,D342/C342-1,IF(C342&lt;0,-(D342/C342-1),""))</f>
        <v/>
      </c>
      <c r="F342" s="284" t="str">
        <f t="shared" si="33"/>
        <v>否</v>
      </c>
      <c r="G342" s="163" t="str">
        <f t="shared" si="34"/>
        <v>项</v>
      </c>
    </row>
    <row r="343" ht="18.75" spans="1:7">
      <c r="A343" s="444" t="s">
        <v>658</v>
      </c>
      <c r="B343" s="310" t="s">
        <v>143</v>
      </c>
      <c r="C343" s="349">
        <v>0</v>
      </c>
      <c r="D343" s="349">
        <v>0</v>
      </c>
      <c r="E343" s="314" t="str">
        <f>IF(C343&gt;0,D343/C343-1,IF(C343&lt;0,-(D343/C343-1),""))</f>
        <v/>
      </c>
      <c r="F343" s="284" t="str">
        <f t="shared" si="33"/>
        <v>否</v>
      </c>
      <c r="G343" s="163" t="str">
        <f t="shared" si="34"/>
        <v>项</v>
      </c>
    </row>
    <row r="344" ht="18.75" spans="1:7">
      <c r="A344" s="444" t="s">
        <v>659</v>
      </c>
      <c r="B344" s="310" t="s">
        <v>660</v>
      </c>
      <c r="C344" s="349"/>
      <c r="D344" s="349"/>
      <c r="E344" s="314"/>
      <c r="F344" s="284" t="str">
        <f t="shared" si="33"/>
        <v>否</v>
      </c>
      <c r="G344" s="163" t="str">
        <f t="shared" si="34"/>
        <v>项</v>
      </c>
    </row>
    <row r="345" ht="18.75" spans="1:7">
      <c r="A345" s="444" t="s">
        <v>661</v>
      </c>
      <c r="B345" s="310" t="s">
        <v>662</v>
      </c>
      <c r="C345" s="349"/>
      <c r="D345" s="349"/>
      <c r="E345" s="314"/>
      <c r="F345" s="284" t="str">
        <f t="shared" si="33"/>
        <v>否</v>
      </c>
      <c r="G345" s="163" t="str">
        <f t="shared" si="34"/>
        <v>项</v>
      </c>
    </row>
    <row r="346" ht="18.75" spans="1:7">
      <c r="A346" s="444" t="s">
        <v>663</v>
      </c>
      <c r="B346" s="310" t="s">
        <v>664</v>
      </c>
      <c r="C346" s="349"/>
      <c r="D346" s="349"/>
      <c r="E346" s="314"/>
      <c r="F346" s="284" t="str">
        <f t="shared" si="33"/>
        <v>否</v>
      </c>
      <c r="G346" s="163" t="str">
        <f t="shared" si="34"/>
        <v>项</v>
      </c>
    </row>
    <row r="347" ht="18.75" spans="1:7">
      <c r="A347" s="444" t="s">
        <v>665</v>
      </c>
      <c r="B347" s="310" t="s">
        <v>240</v>
      </c>
      <c r="C347" s="349"/>
      <c r="D347" s="349"/>
      <c r="E347" s="314"/>
      <c r="F347" s="284" t="str">
        <f t="shared" si="33"/>
        <v>否</v>
      </c>
      <c r="G347" s="163" t="str">
        <f t="shared" si="34"/>
        <v>项</v>
      </c>
    </row>
    <row r="348" ht="18.75" spans="1:7">
      <c r="A348" s="444" t="s">
        <v>666</v>
      </c>
      <c r="B348" s="310" t="s">
        <v>157</v>
      </c>
      <c r="C348" s="349">
        <v>0</v>
      </c>
      <c r="D348" s="349">
        <v>0</v>
      </c>
      <c r="E348" s="314" t="str">
        <f>IF(C348&gt;0,D348/C348-1,IF(C348&lt;0,-(D348/C348-1),""))</f>
        <v/>
      </c>
      <c r="F348" s="284" t="str">
        <f t="shared" si="33"/>
        <v>否</v>
      </c>
      <c r="G348" s="163" t="str">
        <f t="shared" si="34"/>
        <v>项</v>
      </c>
    </row>
    <row r="349" ht="18.75" spans="1:7">
      <c r="A349" s="444" t="s">
        <v>667</v>
      </c>
      <c r="B349" s="310" t="s">
        <v>668</v>
      </c>
      <c r="C349" s="349"/>
      <c r="D349" s="349"/>
      <c r="E349" s="314"/>
      <c r="F349" s="284" t="str">
        <f t="shared" si="33"/>
        <v>否</v>
      </c>
      <c r="G349" s="163" t="str">
        <f t="shared" si="34"/>
        <v>项</v>
      </c>
    </row>
    <row r="350" ht="18.75" spans="1:7">
      <c r="A350" s="443" t="s">
        <v>669</v>
      </c>
      <c r="B350" s="307" t="s">
        <v>670</v>
      </c>
      <c r="C350" s="347"/>
      <c r="D350" s="347"/>
      <c r="E350" s="319"/>
      <c r="F350" s="284" t="str">
        <f t="shared" si="33"/>
        <v>否</v>
      </c>
      <c r="G350" s="163" t="str">
        <f t="shared" si="34"/>
        <v>款</v>
      </c>
    </row>
    <row r="351" ht="18.75" spans="1:7">
      <c r="A351" s="444" t="s">
        <v>671</v>
      </c>
      <c r="B351" s="310" t="s">
        <v>139</v>
      </c>
      <c r="C351" s="349"/>
      <c r="D351" s="349"/>
      <c r="E351" s="314"/>
      <c r="F351" s="284" t="str">
        <f t="shared" si="33"/>
        <v>否</v>
      </c>
      <c r="G351" s="163" t="str">
        <f t="shared" si="34"/>
        <v>项</v>
      </c>
    </row>
    <row r="352" ht="18.75" spans="1:7">
      <c r="A352" s="444" t="s">
        <v>672</v>
      </c>
      <c r="B352" s="310" t="s">
        <v>141</v>
      </c>
      <c r="C352" s="349">
        <v>0</v>
      </c>
      <c r="D352" s="349">
        <v>0</v>
      </c>
      <c r="E352" s="314" t="str">
        <f>IF(C352&gt;0,D352/C352-1,IF(C352&lt;0,-(D352/C352-1),""))</f>
        <v/>
      </c>
      <c r="F352" s="284" t="str">
        <f t="shared" si="33"/>
        <v>否</v>
      </c>
      <c r="G352" s="163" t="str">
        <f t="shared" si="34"/>
        <v>项</v>
      </c>
    </row>
    <row r="353" ht="18.75" spans="1:7">
      <c r="A353" s="444" t="s">
        <v>673</v>
      </c>
      <c r="B353" s="310" t="s">
        <v>143</v>
      </c>
      <c r="C353" s="349">
        <v>0</v>
      </c>
      <c r="D353" s="349">
        <v>0</v>
      </c>
      <c r="E353" s="314" t="str">
        <f>IF(C353&gt;0,D353/C353-1,IF(C353&lt;0,-(D353/C353-1),""))</f>
        <v/>
      </c>
      <c r="F353" s="284" t="str">
        <f t="shared" si="33"/>
        <v>否</v>
      </c>
      <c r="G353" s="163" t="str">
        <f t="shared" si="34"/>
        <v>项</v>
      </c>
    </row>
    <row r="354" ht="18.75" spans="1:7">
      <c r="A354" s="444" t="s">
        <v>674</v>
      </c>
      <c r="B354" s="310" t="s">
        <v>675</v>
      </c>
      <c r="C354" s="349"/>
      <c r="D354" s="349"/>
      <c r="E354" s="314"/>
      <c r="F354" s="284" t="str">
        <f t="shared" si="33"/>
        <v>否</v>
      </c>
      <c r="G354" s="163" t="str">
        <f t="shared" si="34"/>
        <v>项</v>
      </c>
    </row>
    <row r="355" ht="18.75" spans="1:7">
      <c r="A355" s="444" t="s">
        <v>676</v>
      </c>
      <c r="B355" s="310" t="s">
        <v>677</v>
      </c>
      <c r="C355" s="349"/>
      <c r="D355" s="349"/>
      <c r="E355" s="314"/>
      <c r="F355" s="284" t="str">
        <f t="shared" si="33"/>
        <v>否</v>
      </c>
      <c r="G355" s="163" t="str">
        <f t="shared" si="34"/>
        <v>项</v>
      </c>
    </row>
    <row r="356" ht="18.75" spans="1:7">
      <c r="A356" s="444" t="s">
        <v>678</v>
      </c>
      <c r="B356" s="310" t="s">
        <v>679</v>
      </c>
      <c r="C356" s="349"/>
      <c r="D356" s="349"/>
      <c r="E356" s="314"/>
      <c r="F356" s="284" t="str">
        <f t="shared" si="33"/>
        <v>否</v>
      </c>
      <c r="G356" s="163" t="str">
        <f t="shared" si="34"/>
        <v>项</v>
      </c>
    </row>
    <row r="357" ht="18.75" spans="1:7">
      <c r="A357" s="444" t="s">
        <v>680</v>
      </c>
      <c r="B357" s="310" t="s">
        <v>240</v>
      </c>
      <c r="C357" s="349"/>
      <c r="D357" s="349"/>
      <c r="E357" s="314"/>
      <c r="F357" s="284" t="str">
        <f t="shared" si="33"/>
        <v>否</v>
      </c>
      <c r="G357" s="163" t="str">
        <f t="shared" si="34"/>
        <v>项</v>
      </c>
    </row>
    <row r="358" ht="18.75" spans="1:7">
      <c r="A358" s="444" t="s">
        <v>681</v>
      </c>
      <c r="B358" s="310" t="s">
        <v>157</v>
      </c>
      <c r="C358" s="349">
        <v>0</v>
      </c>
      <c r="D358" s="349">
        <v>0</v>
      </c>
      <c r="E358" s="314" t="str">
        <f>IF(C358&gt;0,D358/C358-1,IF(C358&lt;0,-(D358/C358-1),""))</f>
        <v/>
      </c>
      <c r="F358" s="284" t="str">
        <f t="shared" si="33"/>
        <v>否</v>
      </c>
      <c r="G358" s="163" t="str">
        <f t="shared" si="34"/>
        <v>项</v>
      </c>
    </row>
    <row r="359" ht="18.75" spans="1:7">
      <c r="A359" s="444" t="s">
        <v>682</v>
      </c>
      <c r="B359" s="310" t="s">
        <v>683</v>
      </c>
      <c r="C359" s="349"/>
      <c r="D359" s="349"/>
      <c r="E359" s="314"/>
      <c r="F359" s="284" t="str">
        <f t="shared" si="33"/>
        <v>否</v>
      </c>
      <c r="G359" s="163" t="str">
        <f t="shared" si="34"/>
        <v>项</v>
      </c>
    </row>
    <row r="360" ht="18.75" spans="1:7">
      <c r="A360" s="443" t="s">
        <v>684</v>
      </c>
      <c r="B360" s="307" t="s">
        <v>685</v>
      </c>
      <c r="C360" s="347"/>
      <c r="D360" s="347"/>
      <c r="E360" s="319"/>
      <c r="F360" s="284" t="str">
        <f t="shared" si="33"/>
        <v>否</v>
      </c>
      <c r="G360" s="163" t="str">
        <f t="shared" si="34"/>
        <v>款</v>
      </c>
    </row>
    <row r="361" ht="18.75" spans="1:7">
      <c r="A361" s="444" t="s">
        <v>686</v>
      </c>
      <c r="B361" s="310" t="s">
        <v>139</v>
      </c>
      <c r="C361" s="349"/>
      <c r="D361" s="349"/>
      <c r="E361" s="314"/>
      <c r="F361" s="284" t="str">
        <f t="shared" si="33"/>
        <v>否</v>
      </c>
      <c r="G361" s="163" t="str">
        <f t="shared" si="34"/>
        <v>项</v>
      </c>
    </row>
    <row r="362" ht="18.75" spans="1:7">
      <c r="A362" s="444" t="s">
        <v>687</v>
      </c>
      <c r="B362" s="310" t="s">
        <v>141</v>
      </c>
      <c r="C362" s="349">
        <v>0</v>
      </c>
      <c r="D362" s="349">
        <v>0</v>
      </c>
      <c r="E362" s="314" t="str">
        <f>IF(C362&gt;0,D362/C362-1,IF(C362&lt;0,-(D362/C362-1),""))</f>
        <v/>
      </c>
      <c r="F362" s="284" t="str">
        <f t="shared" si="33"/>
        <v>否</v>
      </c>
      <c r="G362" s="163" t="str">
        <f t="shared" si="34"/>
        <v>项</v>
      </c>
    </row>
    <row r="363" ht="18.75" spans="1:7">
      <c r="A363" s="444" t="s">
        <v>688</v>
      </c>
      <c r="B363" s="310" t="s">
        <v>143</v>
      </c>
      <c r="C363" s="349">
        <v>0</v>
      </c>
      <c r="D363" s="349">
        <v>0</v>
      </c>
      <c r="E363" s="314" t="str">
        <f>IF(C363&gt;0,D363/C363-1,IF(C363&lt;0,-(D363/C363-1),""))</f>
        <v/>
      </c>
      <c r="F363" s="284" t="str">
        <f t="shared" si="33"/>
        <v>否</v>
      </c>
      <c r="G363" s="163" t="str">
        <f t="shared" si="34"/>
        <v>项</v>
      </c>
    </row>
    <row r="364" ht="18.75" spans="1:7">
      <c r="A364" s="444" t="s">
        <v>689</v>
      </c>
      <c r="B364" s="310" t="s">
        <v>690</v>
      </c>
      <c r="C364" s="349">
        <v>0</v>
      </c>
      <c r="D364" s="349">
        <v>0</v>
      </c>
      <c r="E364" s="314" t="str">
        <f>IF(C364&gt;0,D364/C364-1,IF(C364&lt;0,-(D364/C364-1),""))</f>
        <v/>
      </c>
      <c r="F364" s="284" t="str">
        <f t="shared" si="33"/>
        <v>否</v>
      </c>
      <c r="G364" s="163" t="str">
        <f t="shared" si="34"/>
        <v>项</v>
      </c>
    </row>
    <row r="365" ht="18.75" spans="1:7">
      <c r="A365" s="444" t="s">
        <v>691</v>
      </c>
      <c r="B365" s="310" t="s">
        <v>692</v>
      </c>
      <c r="C365" s="349">
        <v>0</v>
      </c>
      <c r="D365" s="349">
        <v>0</v>
      </c>
      <c r="E365" s="314" t="str">
        <f>IF(C365&gt;0,D365/C365-1,IF(C365&lt;0,-(D365/C365-1),""))</f>
        <v/>
      </c>
      <c r="F365" s="284" t="str">
        <f t="shared" si="33"/>
        <v>否</v>
      </c>
      <c r="G365" s="163" t="str">
        <f t="shared" si="34"/>
        <v>项</v>
      </c>
    </row>
    <row r="366" ht="18.75" spans="1:7">
      <c r="A366" s="444" t="s">
        <v>693</v>
      </c>
      <c r="B366" s="310" t="s">
        <v>157</v>
      </c>
      <c r="C366" s="349"/>
      <c r="D366" s="349"/>
      <c r="E366" s="314"/>
      <c r="F366" s="284" t="str">
        <f t="shared" si="33"/>
        <v>否</v>
      </c>
      <c r="G366" s="163" t="str">
        <f t="shared" si="34"/>
        <v>项</v>
      </c>
    </row>
    <row r="367" ht="18.75" spans="1:7">
      <c r="A367" s="444" t="s">
        <v>694</v>
      </c>
      <c r="B367" s="310" t="s">
        <v>695</v>
      </c>
      <c r="C367" s="349">
        <v>0</v>
      </c>
      <c r="D367" s="349">
        <v>0</v>
      </c>
      <c r="E367" s="314" t="str">
        <f t="shared" ref="E367:E373" si="35">IF(C367&gt;0,D367/C367-1,IF(C367&lt;0,-(D367/C367-1),""))</f>
        <v/>
      </c>
      <c r="F367" s="284" t="str">
        <f t="shared" si="33"/>
        <v>否</v>
      </c>
      <c r="G367" s="163" t="str">
        <f t="shared" si="34"/>
        <v>项</v>
      </c>
    </row>
    <row r="368" ht="18.75" spans="1:7">
      <c r="A368" s="443" t="s">
        <v>696</v>
      </c>
      <c r="B368" s="307" t="s">
        <v>697</v>
      </c>
      <c r="C368" s="347">
        <f>SUM(C369:C373)</f>
        <v>0</v>
      </c>
      <c r="D368" s="347">
        <f>SUM(D369:D373)</f>
        <v>0</v>
      </c>
      <c r="E368" s="319" t="str">
        <f t="shared" si="35"/>
        <v/>
      </c>
      <c r="F368" s="284" t="str">
        <f t="shared" si="33"/>
        <v>否</v>
      </c>
      <c r="G368" s="163" t="str">
        <f t="shared" si="34"/>
        <v>款</v>
      </c>
    </row>
    <row r="369" ht="18.75" spans="1:7">
      <c r="A369" s="444" t="s">
        <v>698</v>
      </c>
      <c r="B369" s="310" t="s">
        <v>139</v>
      </c>
      <c r="C369" s="349">
        <v>0</v>
      </c>
      <c r="D369" s="349">
        <v>0</v>
      </c>
      <c r="E369" s="314" t="str">
        <f t="shared" si="35"/>
        <v/>
      </c>
      <c r="F369" s="284" t="str">
        <f t="shared" si="33"/>
        <v>否</v>
      </c>
      <c r="G369" s="163" t="str">
        <f t="shared" si="34"/>
        <v>项</v>
      </c>
    </row>
    <row r="370" ht="18.75" spans="1:7">
      <c r="A370" s="444" t="s">
        <v>699</v>
      </c>
      <c r="B370" s="310" t="s">
        <v>141</v>
      </c>
      <c r="C370" s="349">
        <v>0</v>
      </c>
      <c r="D370" s="349">
        <v>0</v>
      </c>
      <c r="E370" s="314" t="str">
        <f t="shared" si="35"/>
        <v/>
      </c>
      <c r="F370" s="284" t="str">
        <f t="shared" si="33"/>
        <v>否</v>
      </c>
      <c r="G370" s="163" t="str">
        <f t="shared" si="34"/>
        <v>项</v>
      </c>
    </row>
    <row r="371" ht="18.75" spans="1:7">
      <c r="A371" s="444" t="s">
        <v>700</v>
      </c>
      <c r="B371" s="310" t="s">
        <v>240</v>
      </c>
      <c r="C371" s="349">
        <v>0</v>
      </c>
      <c r="D371" s="349">
        <v>0</v>
      </c>
      <c r="E371" s="314" t="str">
        <f t="shared" si="35"/>
        <v/>
      </c>
      <c r="F371" s="284" t="str">
        <f t="shared" si="33"/>
        <v>否</v>
      </c>
      <c r="G371" s="163" t="str">
        <f t="shared" si="34"/>
        <v>项</v>
      </c>
    </row>
    <row r="372" ht="18.75" spans="1:7">
      <c r="A372" s="444" t="s">
        <v>701</v>
      </c>
      <c r="B372" s="310" t="s">
        <v>702</v>
      </c>
      <c r="C372" s="349">
        <v>0</v>
      </c>
      <c r="D372" s="349">
        <v>0</v>
      </c>
      <c r="E372" s="314" t="str">
        <f t="shared" si="35"/>
        <v/>
      </c>
      <c r="F372" s="284" t="str">
        <f t="shared" si="33"/>
        <v>否</v>
      </c>
      <c r="G372" s="163" t="str">
        <f t="shared" si="34"/>
        <v>项</v>
      </c>
    </row>
    <row r="373" ht="18.75" spans="1:7">
      <c r="A373" s="444" t="s">
        <v>703</v>
      </c>
      <c r="B373" s="310" t="s">
        <v>704</v>
      </c>
      <c r="C373" s="349">
        <v>0</v>
      </c>
      <c r="D373" s="349">
        <v>0</v>
      </c>
      <c r="E373" s="314" t="str">
        <f t="shared" si="35"/>
        <v/>
      </c>
      <c r="F373" s="284" t="str">
        <f t="shared" si="33"/>
        <v>否</v>
      </c>
      <c r="G373" s="163" t="str">
        <f t="shared" si="34"/>
        <v>项</v>
      </c>
    </row>
    <row r="374" ht="18.75" spans="1:7">
      <c r="A374" s="443" t="s">
        <v>705</v>
      </c>
      <c r="B374" s="307" t="s">
        <v>706</v>
      </c>
      <c r="C374" s="347">
        <f>SUBTOTAL(9,C375:C376)</f>
        <v>74</v>
      </c>
      <c r="D374" s="347">
        <f>SUBTOTAL(9,D375:D376)</f>
        <v>5</v>
      </c>
      <c r="E374" s="185">
        <f>(D374-C374)/C374</f>
        <v>-0.932</v>
      </c>
      <c r="F374" s="284" t="str">
        <f t="shared" si="33"/>
        <v>是</v>
      </c>
      <c r="G374" s="163" t="str">
        <f t="shared" si="34"/>
        <v>款</v>
      </c>
    </row>
    <row r="375" ht="18.75" spans="1:7">
      <c r="A375" s="444">
        <v>2049902</v>
      </c>
      <c r="B375" s="310" t="s">
        <v>707</v>
      </c>
      <c r="C375" s="349"/>
      <c r="D375" s="349"/>
      <c r="E375" s="314"/>
      <c r="F375" s="284" t="str">
        <f t="shared" si="33"/>
        <v>否</v>
      </c>
      <c r="G375" s="163" t="str">
        <f t="shared" si="34"/>
        <v>项</v>
      </c>
    </row>
    <row r="376" ht="18.75" spans="1:7">
      <c r="A376" s="450" t="s">
        <v>708</v>
      </c>
      <c r="B376" s="310" t="s">
        <v>709</v>
      </c>
      <c r="C376" s="349">
        <v>74</v>
      </c>
      <c r="D376" s="349">
        <v>5</v>
      </c>
      <c r="E376" s="314">
        <f>IF(C376&gt;0,D376/C376-1,IF(C376&lt;0,-(D376/C376-1),""))</f>
        <v>-0.932</v>
      </c>
      <c r="F376" s="284" t="str">
        <f t="shared" si="33"/>
        <v>是</v>
      </c>
      <c r="G376" s="163" t="str">
        <f t="shared" si="34"/>
        <v>项</v>
      </c>
    </row>
    <row r="377" ht="18.75" spans="1:7">
      <c r="A377" s="443" t="s">
        <v>77</v>
      </c>
      <c r="B377" s="307" t="s">
        <v>78</v>
      </c>
      <c r="C377" s="347">
        <f>C378+C383+C392+C398+C404+C408+C412+C416+C422+C429</f>
        <v>161124</v>
      </c>
      <c r="D377" s="347">
        <f>D378+D383+D392+D398+D404+D408+D412+D416+D422+D429</f>
        <v>165496</v>
      </c>
      <c r="E377" s="185">
        <f>(D377-C377)/C377</f>
        <v>0.027</v>
      </c>
      <c r="F377" s="284" t="str">
        <f t="shared" si="33"/>
        <v>是</v>
      </c>
      <c r="G377" s="163" t="str">
        <f t="shared" si="34"/>
        <v>类</v>
      </c>
    </row>
    <row r="378" ht="18.75" spans="1:7">
      <c r="A378" s="443" t="s">
        <v>710</v>
      </c>
      <c r="B378" s="307" t="s">
        <v>711</v>
      </c>
      <c r="C378" s="347">
        <f>SUBTOTAL(9,C379:C382)</f>
        <v>2447</v>
      </c>
      <c r="D378" s="347">
        <f>SUBTOTAL(9,D379:D382)</f>
        <v>2274</v>
      </c>
      <c r="E378" s="185">
        <f>(D378-C378)/C378</f>
        <v>-0.071</v>
      </c>
      <c r="F378" s="284" t="str">
        <f t="shared" si="33"/>
        <v>是</v>
      </c>
      <c r="G378" s="163" t="str">
        <f t="shared" si="34"/>
        <v>款</v>
      </c>
    </row>
    <row r="379" ht="18.75" spans="1:7">
      <c r="A379" s="444" t="s">
        <v>712</v>
      </c>
      <c r="B379" s="310" t="s">
        <v>139</v>
      </c>
      <c r="C379" s="349">
        <v>2075</v>
      </c>
      <c r="D379" s="349">
        <v>2000</v>
      </c>
      <c r="E379" s="314"/>
      <c r="F379" s="284" t="str">
        <f t="shared" si="33"/>
        <v>是</v>
      </c>
      <c r="G379" s="163" t="str">
        <f t="shared" si="34"/>
        <v>项</v>
      </c>
    </row>
    <row r="380" ht="18.75" spans="1:7">
      <c r="A380" s="444" t="s">
        <v>713</v>
      </c>
      <c r="B380" s="310" t="s">
        <v>141</v>
      </c>
      <c r="C380" s="349">
        <v>107</v>
      </c>
      <c r="D380" s="349">
        <v>0</v>
      </c>
      <c r="E380" s="314">
        <f t="shared" ref="E380:E388" si="36">IF(C380&gt;0,D380/C380-1,IF(C380&lt;0,-(D380/C380-1),""))</f>
        <v>-1</v>
      </c>
      <c r="F380" s="284" t="str">
        <f t="shared" si="33"/>
        <v>是</v>
      </c>
      <c r="G380" s="163" t="str">
        <f t="shared" si="34"/>
        <v>项</v>
      </c>
    </row>
    <row r="381" ht="18.75" spans="1:7">
      <c r="A381" s="444" t="s">
        <v>714</v>
      </c>
      <c r="B381" s="310" t="s">
        <v>143</v>
      </c>
      <c r="C381" s="349"/>
      <c r="D381" s="349"/>
      <c r="E381" s="314"/>
      <c r="F381" s="284" t="str">
        <f t="shared" si="33"/>
        <v>否</v>
      </c>
      <c r="G381" s="163" t="str">
        <f t="shared" si="34"/>
        <v>项</v>
      </c>
    </row>
    <row r="382" ht="18.75" spans="1:7">
      <c r="A382" s="444" t="s">
        <v>715</v>
      </c>
      <c r="B382" s="310" t="s">
        <v>716</v>
      </c>
      <c r="C382" s="349">
        <v>265</v>
      </c>
      <c r="D382" s="349">
        <v>274</v>
      </c>
      <c r="E382" s="314">
        <f t="shared" si="36"/>
        <v>0.034</v>
      </c>
      <c r="F382" s="284" t="str">
        <f t="shared" si="33"/>
        <v>是</v>
      </c>
      <c r="G382" s="163" t="str">
        <f t="shared" si="34"/>
        <v>项</v>
      </c>
    </row>
    <row r="383" ht="18.75" spans="1:7">
      <c r="A383" s="443" t="s">
        <v>717</v>
      </c>
      <c r="B383" s="307" t="s">
        <v>718</v>
      </c>
      <c r="C383" s="347">
        <f>SUBTOTAL(9,C384:C391)</f>
        <v>144697</v>
      </c>
      <c r="D383" s="347">
        <f>SUBTOTAL(9,D384:D391)</f>
        <v>151227</v>
      </c>
      <c r="E383" s="185">
        <f>(D383-C383)/C383</f>
        <v>0.045</v>
      </c>
      <c r="F383" s="284" t="str">
        <f t="shared" si="33"/>
        <v>是</v>
      </c>
      <c r="G383" s="163" t="str">
        <f t="shared" si="34"/>
        <v>款</v>
      </c>
    </row>
    <row r="384" ht="18.75" spans="1:7">
      <c r="A384" s="444" t="s">
        <v>719</v>
      </c>
      <c r="B384" s="310" t="s">
        <v>720</v>
      </c>
      <c r="C384" s="349">
        <v>15194</v>
      </c>
      <c r="D384" s="349">
        <v>14891</v>
      </c>
      <c r="E384" s="314">
        <f t="shared" si="36"/>
        <v>-0.02</v>
      </c>
      <c r="F384" s="284" t="str">
        <f t="shared" si="33"/>
        <v>是</v>
      </c>
      <c r="G384" s="163" t="str">
        <f t="shared" si="34"/>
        <v>项</v>
      </c>
    </row>
    <row r="385" ht="18.75" spans="1:7">
      <c r="A385" s="444" t="s">
        <v>721</v>
      </c>
      <c r="B385" s="310" t="s">
        <v>722</v>
      </c>
      <c r="C385" s="349">
        <v>76964</v>
      </c>
      <c r="D385" s="349">
        <v>82097</v>
      </c>
      <c r="E385" s="314">
        <f t="shared" si="36"/>
        <v>0.067</v>
      </c>
      <c r="F385" s="284" t="str">
        <f t="shared" si="33"/>
        <v>是</v>
      </c>
      <c r="G385" s="163" t="str">
        <f t="shared" si="34"/>
        <v>项</v>
      </c>
    </row>
    <row r="386" ht="18.75" spans="1:7">
      <c r="A386" s="444" t="s">
        <v>723</v>
      </c>
      <c r="B386" s="310" t="s">
        <v>724</v>
      </c>
      <c r="C386" s="349">
        <v>37432</v>
      </c>
      <c r="D386" s="349">
        <v>39624</v>
      </c>
      <c r="E386" s="314">
        <f t="shared" si="36"/>
        <v>0.059</v>
      </c>
      <c r="F386" s="284" t="str">
        <f t="shared" si="33"/>
        <v>是</v>
      </c>
      <c r="G386" s="163" t="str">
        <f t="shared" si="34"/>
        <v>项</v>
      </c>
    </row>
    <row r="387" ht="18.75" spans="1:7">
      <c r="A387" s="444" t="s">
        <v>725</v>
      </c>
      <c r="B387" s="310" t="s">
        <v>726</v>
      </c>
      <c r="C387" s="349">
        <v>14499</v>
      </c>
      <c r="D387" s="349">
        <v>14514</v>
      </c>
      <c r="E387" s="314">
        <f t="shared" si="36"/>
        <v>0.001</v>
      </c>
      <c r="F387" s="284" t="str">
        <f t="shared" si="33"/>
        <v>是</v>
      </c>
      <c r="G387" s="163" t="str">
        <f t="shared" si="34"/>
        <v>项</v>
      </c>
    </row>
    <row r="388" ht="18.75" spans="1:7">
      <c r="A388" s="444" t="s">
        <v>727</v>
      </c>
      <c r="B388" s="310" t="s">
        <v>728</v>
      </c>
      <c r="C388" s="349"/>
      <c r="D388" s="349">
        <v>19</v>
      </c>
      <c r="E388" s="314" t="str">
        <f t="shared" si="36"/>
        <v/>
      </c>
      <c r="F388" s="284" t="str">
        <f t="shared" si="33"/>
        <v>是</v>
      </c>
      <c r="G388" s="163" t="str">
        <f t="shared" si="34"/>
        <v>项</v>
      </c>
    </row>
    <row r="389" ht="18.75" spans="1:7">
      <c r="A389" s="444" t="s">
        <v>729</v>
      </c>
      <c r="B389" s="310" t="s">
        <v>730</v>
      </c>
      <c r="C389" s="349">
        <v>0</v>
      </c>
      <c r="D389" s="349">
        <v>0</v>
      </c>
      <c r="E389" s="314" t="str">
        <f t="shared" ref="E389:E391" si="37">IF(C389&gt;0,D389/C389-1,IF(C389&lt;0,-(D389/C389-1),""))</f>
        <v/>
      </c>
      <c r="F389" s="284" t="str">
        <f t="shared" si="33"/>
        <v>否</v>
      </c>
      <c r="G389" s="163" t="str">
        <f t="shared" si="34"/>
        <v>项</v>
      </c>
    </row>
    <row r="390" ht="18.75" spans="1:7">
      <c r="A390" s="444" t="s">
        <v>731</v>
      </c>
      <c r="B390" s="310" t="s">
        <v>732</v>
      </c>
      <c r="C390" s="349">
        <v>0</v>
      </c>
      <c r="D390" s="349">
        <v>0</v>
      </c>
      <c r="E390" s="314" t="str">
        <f t="shared" si="37"/>
        <v/>
      </c>
      <c r="F390" s="284" t="str">
        <f t="shared" si="33"/>
        <v>否</v>
      </c>
      <c r="G390" s="163" t="str">
        <f t="shared" si="34"/>
        <v>项</v>
      </c>
    </row>
    <row r="391" ht="18.75" spans="1:7">
      <c r="A391" s="444" t="s">
        <v>733</v>
      </c>
      <c r="B391" s="310" t="s">
        <v>734</v>
      </c>
      <c r="C391" s="349">
        <v>608</v>
      </c>
      <c r="D391" s="349">
        <v>82</v>
      </c>
      <c r="E391" s="314">
        <f t="shared" si="37"/>
        <v>-0.865</v>
      </c>
      <c r="F391" s="284" t="str">
        <f t="shared" si="33"/>
        <v>是</v>
      </c>
      <c r="G391" s="163" t="str">
        <f t="shared" si="34"/>
        <v>项</v>
      </c>
    </row>
    <row r="392" ht="18.75" spans="1:7">
      <c r="A392" s="443" t="s">
        <v>735</v>
      </c>
      <c r="B392" s="307" t="s">
        <v>736</v>
      </c>
      <c r="C392" s="347">
        <f>SUBTOTAL(9,C393:C397)</f>
        <v>4357</v>
      </c>
      <c r="D392" s="347">
        <f>SUBTOTAL(9,D393:D397)</f>
        <v>4052</v>
      </c>
      <c r="E392" s="185">
        <f>(D392-C392)/C392</f>
        <v>-0.07</v>
      </c>
      <c r="F392" s="284" t="str">
        <f t="shared" si="33"/>
        <v>是</v>
      </c>
      <c r="G392" s="163" t="str">
        <f t="shared" si="34"/>
        <v>款</v>
      </c>
    </row>
    <row r="393" ht="18.75" spans="1:7">
      <c r="A393" s="444" t="s">
        <v>737</v>
      </c>
      <c r="B393" s="310" t="s">
        <v>738</v>
      </c>
      <c r="C393" s="349">
        <v>0</v>
      </c>
      <c r="D393" s="349">
        <v>0</v>
      </c>
      <c r="E393" s="314" t="str">
        <f>IF(C393&gt;0,D393/C393-1,IF(C393&lt;0,-(D393/C393-1),""))</f>
        <v/>
      </c>
      <c r="F393" s="284" t="str">
        <f t="shared" si="33"/>
        <v>否</v>
      </c>
      <c r="G393" s="163" t="str">
        <f t="shared" si="34"/>
        <v>项</v>
      </c>
    </row>
    <row r="394" ht="18.75" spans="1:7">
      <c r="A394" s="444" t="s">
        <v>739</v>
      </c>
      <c r="B394" s="310" t="s">
        <v>740</v>
      </c>
      <c r="C394" s="349">
        <v>4357</v>
      </c>
      <c r="D394" s="349">
        <v>4052</v>
      </c>
      <c r="E394" s="314">
        <f>IF(C394&gt;0,D394/C394-1,IF(C394&lt;0,-(D394/C394-1),""))</f>
        <v>-0.07</v>
      </c>
      <c r="F394" s="284" t="str">
        <f t="shared" si="33"/>
        <v>是</v>
      </c>
      <c r="G394" s="163" t="str">
        <f t="shared" si="34"/>
        <v>项</v>
      </c>
    </row>
    <row r="395" ht="18.75" spans="1:7">
      <c r="A395" s="444" t="s">
        <v>741</v>
      </c>
      <c r="B395" s="310" t="s">
        <v>742</v>
      </c>
      <c r="C395" s="349"/>
      <c r="D395" s="349"/>
      <c r="E395" s="314"/>
      <c r="F395" s="284" t="str">
        <f t="shared" si="33"/>
        <v>否</v>
      </c>
      <c r="G395" s="163" t="str">
        <f t="shared" si="34"/>
        <v>项</v>
      </c>
    </row>
    <row r="396" ht="18.75" spans="1:7">
      <c r="A396" s="444" t="s">
        <v>743</v>
      </c>
      <c r="B396" s="310" t="s">
        <v>744</v>
      </c>
      <c r="C396" s="349"/>
      <c r="D396" s="349"/>
      <c r="E396" s="314"/>
      <c r="F396" s="284" t="str">
        <f t="shared" si="33"/>
        <v>否</v>
      </c>
      <c r="G396" s="163" t="str">
        <f t="shared" si="34"/>
        <v>项</v>
      </c>
    </row>
    <row r="397" ht="18.75" spans="1:7">
      <c r="A397" s="444" t="s">
        <v>745</v>
      </c>
      <c r="B397" s="310" t="s">
        <v>746</v>
      </c>
      <c r="C397" s="349"/>
      <c r="D397" s="349"/>
      <c r="E397" s="314"/>
      <c r="F397" s="284" t="str">
        <f t="shared" si="33"/>
        <v>否</v>
      </c>
      <c r="G397" s="163" t="str">
        <f t="shared" si="34"/>
        <v>项</v>
      </c>
    </row>
    <row r="398" ht="18.75" spans="1:7">
      <c r="A398" s="443" t="s">
        <v>747</v>
      </c>
      <c r="B398" s="307" t="s">
        <v>748</v>
      </c>
      <c r="C398" s="347"/>
      <c r="D398" s="347"/>
      <c r="E398" s="319"/>
      <c r="F398" s="284" t="str">
        <f t="shared" ref="F398:F461" si="38">IF(LEN(A398)=3,"是",IF(B398&lt;&gt;"",IF(SUM(C398:D398)&lt;&gt;0,"是","否"),"是"))</f>
        <v>否</v>
      </c>
      <c r="G398" s="163" t="str">
        <f t="shared" ref="G398:G461" si="39">IF(LEN(A398)=3,"类",IF(LEN(A398)=5,"款","项"))</f>
        <v>款</v>
      </c>
    </row>
    <row r="399" ht="18.75" spans="1:7">
      <c r="A399" s="444" t="s">
        <v>749</v>
      </c>
      <c r="B399" s="310" t="s">
        <v>750</v>
      </c>
      <c r="C399" s="349">
        <v>0</v>
      </c>
      <c r="D399" s="349">
        <v>0</v>
      </c>
      <c r="E399" s="314" t="str">
        <f>IF(C399&gt;0,D399/C399-1,IF(C399&lt;0,-(D399/C399-1),""))</f>
        <v/>
      </c>
      <c r="F399" s="284" t="str">
        <f t="shared" si="38"/>
        <v>否</v>
      </c>
      <c r="G399" s="163" t="str">
        <f t="shared" si="39"/>
        <v>项</v>
      </c>
    </row>
    <row r="400" ht="18.75" spans="1:7">
      <c r="A400" s="444" t="s">
        <v>751</v>
      </c>
      <c r="B400" s="310" t="s">
        <v>752</v>
      </c>
      <c r="C400" s="349"/>
      <c r="D400" s="349"/>
      <c r="E400" s="314"/>
      <c r="F400" s="284" t="str">
        <f t="shared" si="38"/>
        <v>否</v>
      </c>
      <c r="G400" s="163" t="str">
        <f t="shared" si="39"/>
        <v>项</v>
      </c>
    </row>
    <row r="401" ht="18.75" spans="1:7">
      <c r="A401" s="444" t="s">
        <v>753</v>
      </c>
      <c r="B401" s="310" t="s">
        <v>754</v>
      </c>
      <c r="C401" s="349">
        <v>0</v>
      </c>
      <c r="D401" s="349">
        <v>0</v>
      </c>
      <c r="E401" s="314" t="str">
        <f>IF(C401&gt;0,D401/C401-1,IF(C401&lt;0,-(D401/C401-1),""))</f>
        <v/>
      </c>
      <c r="F401" s="284" t="str">
        <f t="shared" si="38"/>
        <v>否</v>
      </c>
      <c r="G401" s="163" t="str">
        <f t="shared" si="39"/>
        <v>项</v>
      </c>
    </row>
    <row r="402" ht="18.75" spans="1:7">
      <c r="A402" s="444" t="s">
        <v>755</v>
      </c>
      <c r="B402" s="310" t="s">
        <v>756</v>
      </c>
      <c r="C402" s="349">
        <v>0</v>
      </c>
      <c r="D402" s="349">
        <v>0</v>
      </c>
      <c r="E402" s="314" t="str">
        <f>IF(C402&gt;0,D402/C402-1,IF(C402&lt;0,-(D402/C402-1),""))</f>
        <v/>
      </c>
      <c r="F402" s="284" t="str">
        <f t="shared" si="38"/>
        <v>否</v>
      </c>
      <c r="G402" s="163" t="str">
        <f t="shared" si="39"/>
        <v>项</v>
      </c>
    </row>
    <row r="403" ht="18.75" spans="1:7">
      <c r="A403" s="444" t="s">
        <v>757</v>
      </c>
      <c r="B403" s="310" t="s">
        <v>758</v>
      </c>
      <c r="C403" s="349">
        <v>0</v>
      </c>
      <c r="D403" s="349">
        <v>0</v>
      </c>
      <c r="E403" s="314" t="str">
        <f>IF(C403&gt;0,D403/C403-1,IF(C403&lt;0,-(D403/C403-1),""))</f>
        <v/>
      </c>
      <c r="F403" s="284" t="str">
        <f t="shared" si="38"/>
        <v>否</v>
      </c>
      <c r="G403" s="163" t="str">
        <f t="shared" si="39"/>
        <v>项</v>
      </c>
    </row>
    <row r="404" ht="18.75" spans="1:7">
      <c r="A404" s="443" t="s">
        <v>759</v>
      </c>
      <c r="B404" s="307" t="s">
        <v>760</v>
      </c>
      <c r="C404" s="347"/>
      <c r="D404" s="347"/>
      <c r="E404" s="319"/>
      <c r="F404" s="284" t="str">
        <f t="shared" si="38"/>
        <v>否</v>
      </c>
      <c r="G404" s="163" t="str">
        <f t="shared" si="39"/>
        <v>款</v>
      </c>
    </row>
    <row r="405" ht="18.75" spans="1:7">
      <c r="A405" s="444" t="s">
        <v>761</v>
      </c>
      <c r="B405" s="310" t="s">
        <v>762</v>
      </c>
      <c r="C405" s="349"/>
      <c r="D405" s="349"/>
      <c r="E405" s="314"/>
      <c r="F405" s="284" t="str">
        <f t="shared" si="38"/>
        <v>否</v>
      </c>
      <c r="G405" s="163" t="str">
        <f t="shared" si="39"/>
        <v>项</v>
      </c>
    </row>
    <row r="406" ht="18.75" spans="1:7">
      <c r="A406" s="444" t="s">
        <v>763</v>
      </c>
      <c r="B406" s="310" t="s">
        <v>764</v>
      </c>
      <c r="C406" s="349">
        <v>0</v>
      </c>
      <c r="D406" s="349">
        <v>0</v>
      </c>
      <c r="E406" s="314" t="str">
        <f t="shared" ref="E406:E411" si="40">IF(C406&gt;0,D406/C406-1,IF(C406&lt;0,-(D406/C406-1),""))</f>
        <v/>
      </c>
      <c r="F406" s="284" t="str">
        <f t="shared" si="38"/>
        <v>否</v>
      </c>
      <c r="G406" s="163" t="str">
        <f t="shared" si="39"/>
        <v>项</v>
      </c>
    </row>
    <row r="407" ht="18.75" spans="1:7">
      <c r="A407" s="444" t="s">
        <v>765</v>
      </c>
      <c r="B407" s="310" t="s">
        <v>766</v>
      </c>
      <c r="C407" s="349">
        <v>0</v>
      </c>
      <c r="D407" s="349">
        <v>0</v>
      </c>
      <c r="E407" s="314" t="str">
        <f t="shared" si="40"/>
        <v/>
      </c>
      <c r="F407" s="284" t="str">
        <f t="shared" si="38"/>
        <v>否</v>
      </c>
      <c r="G407" s="163" t="str">
        <f t="shared" si="39"/>
        <v>项</v>
      </c>
    </row>
    <row r="408" ht="18.75" spans="1:7">
      <c r="A408" s="443" t="s">
        <v>767</v>
      </c>
      <c r="B408" s="307" t="s">
        <v>768</v>
      </c>
      <c r="C408" s="347">
        <f>SUM(C409:C411)</f>
        <v>0</v>
      </c>
      <c r="D408" s="347">
        <f>SUM(D409:D411)</f>
        <v>0</v>
      </c>
      <c r="E408" s="319" t="str">
        <f t="shared" si="40"/>
        <v/>
      </c>
      <c r="F408" s="284" t="str">
        <f t="shared" si="38"/>
        <v>否</v>
      </c>
      <c r="G408" s="163" t="str">
        <f t="shared" si="39"/>
        <v>款</v>
      </c>
    </row>
    <row r="409" ht="18.75" spans="1:7">
      <c r="A409" s="444" t="s">
        <v>769</v>
      </c>
      <c r="B409" s="310" t="s">
        <v>770</v>
      </c>
      <c r="C409" s="349">
        <v>0</v>
      </c>
      <c r="D409" s="349">
        <v>0</v>
      </c>
      <c r="E409" s="314" t="str">
        <f t="shared" si="40"/>
        <v/>
      </c>
      <c r="F409" s="284" t="str">
        <f t="shared" si="38"/>
        <v>否</v>
      </c>
      <c r="G409" s="163" t="str">
        <f t="shared" si="39"/>
        <v>项</v>
      </c>
    </row>
    <row r="410" ht="18.75" spans="1:7">
      <c r="A410" s="444" t="s">
        <v>771</v>
      </c>
      <c r="B410" s="310" t="s">
        <v>772</v>
      </c>
      <c r="C410" s="349">
        <v>0</v>
      </c>
      <c r="D410" s="349">
        <v>0</v>
      </c>
      <c r="E410" s="314" t="str">
        <f t="shared" si="40"/>
        <v/>
      </c>
      <c r="F410" s="284" t="str">
        <f t="shared" si="38"/>
        <v>否</v>
      </c>
      <c r="G410" s="163" t="str">
        <f t="shared" si="39"/>
        <v>项</v>
      </c>
    </row>
    <row r="411" ht="18.75" spans="1:7">
      <c r="A411" s="444" t="s">
        <v>773</v>
      </c>
      <c r="B411" s="310" t="s">
        <v>774</v>
      </c>
      <c r="C411" s="349">
        <v>0</v>
      </c>
      <c r="D411" s="349">
        <v>0</v>
      </c>
      <c r="E411" s="314" t="str">
        <f t="shared" si="40"/>
        <v/>
      </c>
      <c r="F411" s="284" t="str">
        <f t="shared" si="38"/>
        <v>否</v>
      </c>
      <c r="G411" s="163" t="str">
        <f t="shared" si="39"/>
        <v>项</v>
      </c>
    </row>
    <row r="412" ht="18.75" spans="1:7">
      <c r="A412" s="443" t="s">
        <v>775</v>
      </c>
      <c r="B412" s="307" t="s">
        <v>776</v>
      </c>
      <c r="C412" s="347">
        <f>SUBTOTAL(9,C413:C415)</f>
        <v>613</v>
      </c>
      <c r="D412" s="347">
        <f>SUBTOTAL(9,D413:D415)</f>
        <v>996</v>
      </c>
      <c r="E412" s="185">
        <f>(D412-C412)/C412</f>
        <v>0.625</v>
      </c>
      <c r="F412" s="284" t="str">
        <f t="shared" si="38"/>
        <v>是</v>
      </c>
      <c r="G412" s="163" t="str">
        <f t="shared" si="39"/>
        <v>款</v>
      </c>
    </row>
    <row r="413" ht="18.75" spans="1:7">
      <c r="A413" s="444" t="s">
        <v>777</v>
      </c>
      <c r="B413" s="310" t="s">
        <v>778</v>
      </c>
      <c r="C413" s="349">
        <v>613</v>
      </c>
      <c r="D413" s="349">
        <v>996</v>
      </c>
      <c r="E413" s="314">
        <f t="shared" ref="E413:E417" si="41">IF(C413&gt;0,D413/C413-1,IF(C413&lt;0,-(D413/C413-1),""))</f>
        <v>0.625</v>
      </c>
      <c r="F413" s="284" t="str">
        <f t="shared" si="38"/>
        <v>是</v>
      </c>
      <c r="G413" s="163" t="str">
        <f t="shared" si="39"/>
        <v>项</v>
      </c>
    </row>
    <row r="414" ht="18.75" spans="1:7">
      <c r="A414" s="444" t="s">
        <v>779</v>
      </c>
      <c r="B414" s="310" t="s">
        <v>780</v>
      </c>
      <c r="C414" s="349">
        <v>0</v>
      </c>
      <c r="D414" s="349">
        <v>0</v>
      </c>
      <c r="E414" s="314" t="str">
        <f t="shared" si="41"/>
        <v/>
      </c>
      <c r="F414" s="284" t="str">
        <f t="shared" si="38"/>
        <v>否</v>
      </c>
      <c r="G414" s="163" t="str">
        <f t="shared" si="39"/>
        <v>项</v>
      </c>
    </row>
    <row r="415" ht="18.75" spans="1:7">
      <c r="A415" s="444" t="s">
        <v>781</v>
      </c>
      <c r="B415" s="310" t="s">
        <v>782</v>
      </c>
      <c r="C415" s="349">
        <v>0</v>
      </c>
      <c r="D415" s="349">
        <v>0</v>
      </c>
      <c r="E415" s="314" t="str">
        <f t="shared" si="41"/>
        <v/>
      </c>
      <c r="F415" s="284" t="str">
        <f t="shared" si="38"/>
        <v>否</v>
      </c>
      <c r="G415" s="163" t="str">
        <f t="shared" si="39"/>
        <v>项</v>
      </c>
    </row>
    <row r="416" ht="18.75" spans="1:7">
      <c r="A416" s="443" t="s">
        <v>783</v>
      </c>
      <c r="B416" s="307" t="s">
        <v>784</v>
      </c>
      <c r="C416" s="347">
        <f>SUBTOTAL(9,C417:C421)</f>
        <v>686</v>
      </c>
      <c r="D416" s="347">
        <f>SUBTOTAL(9,D417:D421)</f>
        <v>739</v>
      </c>
      <c r="E416" s="185">
        <f>(D416-C416)/C416</f>
        <v>0.077</v>
      </c>
      <c r="F416" s="284" t="str">
        <f t="shared" si="38"/>
        <v>是</v>
      </c>
      <c r="G416" s="163" t="str">
        <f t="shared" si="39"/>
        <v>款</v>
      </c>
    </row>
    <row r="417" ht="18.75" spans="1:7">
      <c r="A417" s="444" t="s">
        <v>785</v>
      </c>
      <c r="B417" s="310" t="s">
        <v>786</v>
      </c>
      <c r="C417" s="349">
        <v>686</v>
      </c>
      <c r="D417" s="349">
        <v>739</v>
      </c>
      <c r="E417" s="314">
        <f t="shared" si="41"/>
        <v>0.077</v>
      </c>
      <c r="F417" s="284" t="str">
        <f t="shared" si="38"/>
        <v>是</v>
      </c>
      <c r="G417" s="163" t="str">
        <f t="shared" si="39"/>
        <v>项</v>
      </c>
    </row>
    <row r="418" ht="18.75" spans="1:7">
      <c r="A418" s="444" t="s">
        <v>787</v>
      </c>
      <c r="B418" s="310" t="s">
        <v>788</v>
      </c>
      <c r="C418" s="349"/>
      <c r="D418" s="349"/>
      <c r="E418" s="314"/>
      <c r="F418" s="284" t="str">
        <f t="shared" si="38"/>
        <v>否</v>
      </c>
      <c r="G418" s="163" t="str">
        <f t="shared" si="39"/>
        <v>项</v>
      </c>
    </row>
    <row r="419" ht="18.75" spans="1:7">
      <c r="A419" s="444" t="s">
        <v>789</v>
      </c>
      <c r="B419" s="310" t="s">
        <v>790</v>
      </c>
      <c r="C419" s="349"/>
      <c r="D419" s="349"/>
      <c r="E419" s="314"/>
      <c r="F419" s="284" t="str">
        <f t="shared" si="38"/>
        <v>否</v>
      </c>
      <c r="G419" s="163" t="str">
        <f t="shared" si="39"/>
        <v>项</v>
      </c>
    </row>
    <row r="420" ht="18.75" spans="1:7">
      <c r="A420" s="444" t="s">
        <v>791</v>
      </c>
      <c r="B420" s="310" t="s">
        <v>792</v>
      </c>
      <c r="C420" s="349">
        <v>0</v>
      </c>
      <c r="D420" s="349">
        <v>0</v>
      </c>
      <c r="E420" s="314" t="str">
        <f>IF(C420&gt;0,D420/C420-1,IF(C420&lt;0,-(D420/C420-1),""))</f>
        <v/>
      </c>
      <c r="F420" s="284" t="str">
        <f t="shared" si="38"/>
        <v>否</v>
      </c>
      <c r="G420" s="163" t="str">
        <f t="shared" si="39"/>
        <v>项</v>
      </c>
    </row>
    <row r="421" ht="18.75" spans="1:7">
      <c r="A421" s="444" t="s">
        <v>793</v>
      </c>
      <c r="B421" s="310" t="s">
        <v>794</v>
      </c>
      <c r="C421" s="349">
        <v>0</v>
      </c>
      <c r="D421" s="349">
        <v>0</v>
      </c>
      <c r="E421" s="314" t="str">
        <f>IF(C421&gt;0,D421/C421-1,IF(C421&lt;0,-(D421/C421-1),""))</f>
        <v/>
      </c>
      <c r="F421" s="284" t="str">
        <f t="shared" si="38"/>
        <v>否</v>
      </c>
      <c r="G421" s="163" t="str">
        <f t="shared" si="39"/>
        <v>项</v>
      </c>
    </row>
    <row r="422" ht="18.75" spans="1:7">
      <c r="A422" s="443" t="s">
        <v>795</v>
      </c>
      <c r="B422" s="307" t="s">
        <v>796</v>
      </c>
      <c r="C422" s="347">
        <f>SUBTOTAL(9,C423:C428)</f>
        <v>4213</v>
      </c>
      <c r="D422" s="347">
        <f>SUBTOTAL(9,D423:D428)</f>
        <v>3608</v>
      </c>
      <c r="E422" s="185">
        <f>(D422-C422)/C422</f>
        <v>-0.144</v>
      </c>
      <c r="F422" s="284" t="str">
        <f t="shared" si="38"/>
        <v>是</v>
      </c>
      <c r="G422" s="163" t="str">
        <f t="shared" si="39"/>
        <v>款</v>
      </c>
    </row>
    <row r="423" s="434" customFormat="1" ht="18.75" spans="1:7">
      <c r="A423" s="444" t="s">
        <v>797</v>
      </c>
      <c r="B423" s="310" t="s">
        <v>798</v>
      </c>
      <c r="C423" s="349">
        <v>0</v>
      </c>
      <c r="D423" s="349">
        <v>0</v>
      </c>
      <c r="E423" s="314" t="str">
        <f t="shared" ref="E423:E428" si="42">IF(C423&gt;0,D423/C423-1,IF(C423&lt;0,-(D423/C423-1),""))</f>
        <v/>
      </c>
      <c r="F423" s="284" t="str">
        <f t="shared" si="38"/>
        <v>否</v>
      </c>
      <c r="G423" s="163" t="str">
        <f t="shared" si="39"/>
        <v>项</v>
      </c>
    </row>
    <row r="424" ht="18.75" spans="1:7">
      <c r="A424" s="444" t="s">
        <v>799</v>
      </c>
      <c r="B424" s="310" t="s">
        <v>800</v>
      </c>
      <c r="C424" s="349">
        <v>0</v>
      </c>
      <c r="D424" s="349">
        <v>0</v>
      </c>
      <c r="E424" s="314" t="str">
        <f t="shared" si="42"/>
        <v/>
      </c>
      <c r="F424" s="284" t="str">
        <f t="shared" si="38"/>
        <v>否</v>
      </c>
      <c r="G424" s="163" t="str">
        <f t="shared" si="39"/>
        <v>项</v>
      </c>
    </row>
    <row r="425" ht="18.75" spans="1:7">
      <c r="A425" s="444" t="s">
        <v>801</v>
      </c>
      <c r="B425" s="310" t="s">
        <v>802</v>
      </c>
      <c r="C425" s="349">
        <v>0</v>
      </c>
      <c r="D425" s="349">
        <v>0</v>
      </c>
      <c r="E425" s="314" t="str">
        <f t="shared" si="42"/>
        <v/>
      </c>
      <c r="F425" s="284" t="str">
        <f t="shared" si="38"/>
        <v>否</v>
      </c>
      <c r="G425" s="163" t="str">
        <f t="shared" si="39"/>
        <v>项</v>
      </c>
    </row>
    <row r="426" s="434" customFormat="1" ht="18.75" spans="1:7">
      <c r="A426" s="444" t="s">
        <v>803</v>
      </c>
      <c r="B426" s="310" t="s">
        <v>804</v>
      </c>
      <c r="C426" s="349">
        <v>0</v>
      </c>
      <c r="D426" s="349">
        <v>0</v>
      </c>
      <c r="E426" s="314" t="str">
        <f t="shared" si="42"/>
        <v/>
      </c>
      <c r="F426" s="284" t="str">
        <f t="shared" si="38"/>
        <v>否</v>
      </c>
      <c r="G426" s="163" t="str">
        <f t="shared" si="39"/>
        <v>项</v>
      </c>
    </row>
    <row r="427" ht="18.75" spans="1:7">
      <c r="A427" s="444" t="s">
        <v>805</v>
      </c>
      <c r="B427" s="310" t="s">
        <v>806</v>
      </c>
      <c r="C427" s="349">
        <v>0</v>
      </c>
      <c r="D427" s="349">
        <v>0</v>
      </c>
      <c r="E427" s="314" t="str">
        <f t="shared" si="42"/>
        <v/>
      </c>
      <c r="F427" s="284" t="str">
        <f t="shared" si="38"/>
        <v>否</v>
      </c>
      <c r="G427" s="163" t="str">
        <f t="shared" si="39"/>
        <v>项</v>
      </c>
    </row>
    <row r="428" ht="18.75" spans="1:7">
      <c r="A428" s="444" t="s">
        <v>807</v>
      </c>
      <c r="B428" s="310" t="s">
        <v>808</v>
      </c>
      <c r="C428" s="349">
        <v>4213</v>
      </c>
      <c r="D428" s="349">
        <v>3608</v>
      </c>
      <c r="E428" s="314">
        <f t="shared" si="42"/>
        <v>-0.144</v>
      </c>
      <c r="F428" s="284" t="str">
        <f t="shared" si="38"/>
        <v>是</v>
      </c>
      <c r="G428" s="163" t="str">
        <f t="shared" si="39"/>
        <v>项</v>
      </c>
    </row>
    <row r="429" ht="18.75" spans="1:7">
      <c r="A429" s="443" t="s">
        <v>809</v>
      </c>
      <c r="B429" s="307" t="s">
        <v>810</v>
      </c>
      <c r="C429" s="347">
        <f>SUBTOTAL(9,C430)</f>
        <v>4111</v>
      </c>
      <c r="D429" s="347">
        <f>SUBTOTAL(9,D430)</f>
        <v>2600</v>
      </c>
      <c r="E429" s="185">
        <f>(D429-C429)/C429</f>
        <v>-0.368</v>
      </c>
      <c r="F429" s="284" t="str">
        <f t="shared" si="38"/>
        <v>是</v>
      </c>
      <c r="G429" s="163" t="str">
        <f t="shared" si="39"/>
        <v>款</v>
      </c>
    </row>
    <row r="430" ht="18.75" spans="1:7">
      <c r="A430" s="312">
        <v>2059999</v>
      </c>
      <c r="B430" s="310" t="s">
        <v>811</v>
      </c>
      <c r="C430" s="349">
        <v>4111</v>
      </c>
      <c r="D430" s="349">
        <v>2600</v>
      </c>
      <c r="E430" s="314"/>
      <c r="F430" s="284" t="str">
        <f t="shared" si="38"/>
        <v>是</v>
      </c>
      <c r="G430" s="163" t="str">
        <f t="shared" si="39"/>
        <v>项</v>
      </c>
    </row>
    <row r="431" ht="18.75" spans="1:7">
      <c r="A431" s="443" t="s">
        <v>79</v>
      </c>
      <c r="B431" s="307" t="s">
        <v>80</v>
      </c>
      <c r="C431" s="347">
        <f>C432+C437+C446+C452+C457+C462+C467+C474+C478+C482</f>
        <v>784</v>
      </c>
      <c r="D431" s="347">
        <f>D432+D437+D446+D452+D457+D462+D467+D474+D478+D482</f>
        <v>928</v>
      </c>
      <c r="E431" s="185">
        <f>(D431-C431)/C431</f>
        <v>0.184</v>
      </c>
      <c r="F431" s="284" t="str">
        <f t="shared" si="38"/>
        <v>是</v>
      </c>
      <c r="G431" s="163" t="str">
        <f t="shared" si="39"/>
        <v>类</v>
      </c>
    </row>
    <row r="432" ht="18.75" spans="1:7">
      <c r="A432" s="443" t="s">
        <v>812</v>
      </c>
      <c r="B432" s="307" t="s">
        <v>813</v>
      </c>
      <c r="C432" s="347">
        <f>SUBTOTAL(9,C433:C436)</f>
        <v>495</v>
      </c>
      <c r="D432" s="347">
        <f>SUBTOTAL(9,D433:D436)</f>
        <v>457</v>
      </c>
      <c r="E432" s="185">
        <f>(D432-C432)/C432</f>
        <v>-0.077</v>
      </c>
      <c r="F432" s="284" t="str">
        <f t="shared" si="38"/>
        <v>是</v>
      </c>
      <c r="G432" s="163" t="str">
        <f t="shared" si="39"/>
        <v>款</v>
      </c>
    </row>
    <row r="433" ht="18.75" spans="1:7">
      <c r="A433" s="444" t="s">
        <v>814</v>
      </c>
      <c r="B433" s="310" t="s">
        <v>139</v>
      </c>
      <c r="C433" s="349">
        <v>480</v>
      </c>
      <c r="D433" s="349">
        <v>451</v>
      </c>
      <c r="E433" s="314">
        <f>IF(C433&gt;0,D433/C433-1,IF(C433&lt;0,-(D433/C433-1),""))</f>
        <v>-0.06</v>
      </c>
      <c r="F433" s="284" t="str">
        <f t="shared" si="38"/>
        <v>是</v>
      </c>
      <c r="G433" s="163" t="str">
        <f t="shared" si="39"/>
        <v>项</v>
      </c>
    </row>
    <row r="434" ht="18.75" spans="1:7">
      <c r="A434" s="444" t="s">
        <v>815</v>
      </c>
      <c r="B434" s="310" t="s">
        <v>141</v>
      </c>
      <c r="C434" s="349">
        <v>15</v>
      </c>
      <c r="D434" s="349">
        <v>6</v>
      </c>
      <c r="E434" s="314">
        <f>IF(C434&gt;0,D434/C434-1,IF(C434&lt;0,-(D434/C434-1),""))</f>
        <v>-0.6</v>
      </c>
      <c r="F434" s="284" t="str">
        <f t="shared" si="38"/>
        <v>是</v>
      </c>
      <c r="G434" s="163" t="str">
        <f t="shared" si="39"/>
        <v>项</v>
      </c>
    </row>
    <row r="435" ht="18.75" spans="1:7">
      <c r="A435" s="444" t="s">
        <v>816</v>
      </c>
      <c r="B435" s="310" t="s">
        <v>143</v>
      </c>
      <c r="C435" s="349"/>
      <c r="D435" s="349"/>
      <c r="E435" s="314"/>
      <c r="F435" s="284" t="str">
        <f t="shared" si="38"/>
        <v>否</v>
      </c>
      <c r="G435" s="163" t="str">
        <f t="shared" si="39"/>
        <v>项</v>
      </c>
    </row>
    <row r="436" ht="18.75" spans="1:7">
      <c r="A436" s="444" t="s">
        <v>817</v>
      </c>
      <c r="B436" s="310" t="s">
        <v>818</v>
      </c>
      <c r="C436" s="349"/>
      <c r="D436" s="349"/>
      <c r="E436" s="314"/>
      <c r="F436" s="284" t="str">
        <f t="shared" si="38"/>
        <v>否</v>
      </c>
      <c r="G436" s="163" t="str">
        <f t="shared" si="39"/>
        <v>项</v>
      </c>
    </row>
    <row r="437" ht="18.75" spans="1:7">
      <c r="A437" s="443" t="s">
        <v>819</v>
      </c>
      <c r="B437" s="307" t="s">
        <v>820</v>
      </c>
      <c r="C437" s="347"/>
      <c r="D437" s="347"/>
      <c r="E437" s="319"/>
      <c r="F437" s="284" t="str">
        <f t="shared" si="38"/>
        <v>否</v>
      </c>
      <c r="G437" s="163" t="str">
        <f t="shared" si="39"/>
        <v>款</v>
      </c>
    </row>
    <row r="438" ht="18.75" spans="1:7">
      <c r="A438" s="444" t="s">
        <v>821</v>
      </c>
      <c r="B438" s="310" t="s">
        <v>822</v>
      </c>
      <c r="C438" s="349"/>
      <c r="D438" s="349"/>
      <c r="E438" s="314"/>
      <c r="F438" s="284" t="str">
        <f t="shared" si="38"/>
        <v>否</v>
      </c>
      <c r="G438" s="163" t="str">
        <f t="shared" si="39"/>
        <v>项</v>
      </c>
    </row>
    <row r="439" ht="18.75" spans="1:7">
      <c r="A439" s="444" t="s">
        <v>823</v>
      </c>
      <c r="B439" s="310" t="s">
        <v>824</v>
      </c>
      <c r="C439" s="349">
        <v>0</v>
      </c>
      <c r="D439" s="349">
        <v>0</v>
      </c>
      <c r="E439" s="314" t="str">
        <f>IF(C439&gt;0,D439/C439-1,IF(C439&lt;0,-(D439/C439-1),""))</f>
        <v/>
      </c>
      <c r="F439" s="284" t="str">
        <f t="shared" si="38"/>
        <v>否</v>
      </c>
      <c r="G439" s="163" t="str">
        <f t="shared" si="39"/>
        <v>项</v>
      </c>
    </row>
    <row r="440" ht="18.75" spans="1:7">
      <c r="A440" s="444" t="s">
        <v>825</v>
      </c>
      <c r="B440" s="310" t="s">
        <v>826</v>
      </c>
      <c r="C440" s="349">
        <v>0</v>
      </c>
      <c r="D440" s="349">
        <v>0</v>
      </c>
      <c r="E440" s="314" t="str">
        <f>IF(C440&gt;0,D440/C440-1,IF(C440&lt;0,-(D440/C440-1),""))</f>
        <v/>
      </c>
      <c r="F440" s="284" t="str">
        <f t="shared" si="38"/>
        <v>否</v>
      </c>
      <c r="G440" s="163" t="str">
        <f t="shared" si="39"/>
        <v>项</v>
      </c>
    </row>
    <row r="441" ht="18.75" spans="1:7">
      <c r="A441" s="444" t="s">
        <v>827</v>
      </c>
      <c r="B441" s="310" t="s">
        <v>828</v>
      </c>
      <c r="C441" s="349">
        <v>0</v>
      </c>
      <c r="D441" s="349">
        <v>0</v>
      </c>
      <c r="E441" s="314" t="str">
        <f>IF(C441&gt;0,D441/C441-1,IF(C441&lt;0,-(D441/C441-1),""))</f>
        <v/>
      </c>
      <c r="F441" s="284" t="str">
        <f t="shared" si="38"/>
        <v>否</v>
      </c>
      <c r="G441" s="163" t="str">
        <f t="shared" si="39"/>
        <v>项</v>
      </c>
    </row>
    <row r="442" ht="18.75" spans="1:7">
      <c r="A442" s="444" t="s">
        <v>829</v>
      </c>
      <c r="B442" s="310" t="s">
        <v>830</v>
      </c>
      <c r="C442" s="349"/>
      <c r="D442" s="349"/>
      <c r="E442" s="314"/>
      <c r="F442" s="284" t="str">
        <f t="shared" si="38"/>
        <v>否</v>
      </c>
      <c r="G442" s="163" t="str">
        <f t="shared" si="39"/>
        <v>项</v>
      </c>
    </row>
    <row r="443" ht="18.75" spans="1:7">
      <c r="A443" s="444" t="s">
        <v>831</v>
      </c>
      <c r="B443" s="310" t="s">
        <v>832</v>
      </c>
      <c r="C443" s="349">
        <v>0</v>
      </c>
      <c r="D443" s="349">
        <v>0</v>
      </c>
      <c r="E443" s="314" t="str">
        <f>IF(C443&gt;0,D443/C443-1,IF(C443&lt;0,-(D443/C443-1),""))</f>
        <v/>
      </c>
      <c r="F443" s="284" t="str">
        <f t="shared" si="38"/>
        <v>否</v>
      </c>
      <c r="G443" s="163" t="str">
        <f t="shared" si="39"/>
        <v>项</v>
      </c>
    </row>
    <row r="444" ht="18.75" spans="1:7">
      <c r="A444" s="446">
        <v>2060208</v>
      </c>
      <c r="B444" s="451" t="s">
        <v>833</v>
      </c>
      <c r="C444" s="349">
        <v>0</v>
      </c>
      <c r="D444" s="349">
        <v>0</v>
      </c>
      <c r="E444" s="314" t="str">
        <f>IF(C444&gt;0,D444/C444-1,IF(C444&lt;0,-(D444/C444-1),""))</f>
        <v/>
      </c>
      <c r="F444" s="284" t="str">
        <f t="shared" si="38"/>
        <v>否</v>
      </c>
      <c r="G444" s="163" t="str">
        <f t="shared" si="39"/>
        <v>项</v>
      </c>
    </row>
    <row r="445" ht="18.75" spans="1:7">
      <c r="A445" s="444" t="s">
        <v>834</v>
      </c>
      <c r="B445" s="310" t="s">
        <v>835</v>
      </c>
      <c r="C445" s="349"/>
      <c r="D445" s="349"/>
      <c r="E445" s="314"/>
      <c r="F445" s="284" t="str">
        <f t="shared" si="38"/>
        <v>否</v>
      </c>
      <c r="G445" s="163" t="str">
        <f t="shared" si="39"/>
        <v>项</v>
      </c>
    </row>
    <row r="446" ht="18.75" spans="1:7">
      <c r="A446" s="443" t="s">
        <v>836</v>
      </c>
      <c r="B446" s="307" t="s">
        <v>837</v>
      </c>
      <c r="C446" s="347"/>
      <c r="D446" s="347"/>
      <c r="E446" s="319"/>
      <c r="F446" s="284" t="str">
        <f t="shared" si="38"/>
        <v>否</v>
      </c>
      <c r="G446" s="163" t="str">
        <f t="shared" si="39"/>
        <v>款</v>
      </c>
    </row>
    <row r="447" ht="18.75" spans="1:7">
      <c r="A447" s="444" t="s">
        <v>838</v>
      </c>
      <c r="B447" s="310" t="s">
        <v>822</v>
      </c>
      <c r="C447" s="349"/>
      <c r="D447" s="349"/>
      <c r="E447" s="314"/>
      <c r="F447" s="284" t="str">
        <f t="shared" si="38"/>
        <v>否</v>
      </c>
      <c r="G447" s="163" t="str">
        <f t="shared" si="39"/>
        <v>项</v>
      </c>
    </row>
    <row r="448" ht="18.75" spans="1:7">
      <c r="A448" s="444" t="s">
        <v>839</v>
      </c>
      <c r="B448" s="310" t="s">
        <v>840</v>
      </c>
      <c r="C448" s="349"/>
      <c r="D448" s="349"/>
      <c r="E448" s="314"/>
      <c r="F448" s="284" t="str">
        <f t="shared" si="38"/>
        <v>否</v>
      </c>
      <c r="G448" s="163" t="str">
        <f t="shared" si="39"/>
        <v>项</v>
      </c>
    </row>
    <row r="449" ht="18.75" spans="1:7">
      <c r="A449" s="444" t="s">
        <v>841</v>
      </c>
      <c r="B449" s="310" t="s">
        <v>842</v>
      </c>
      <c r="C449" s="349">
        <v>0</v>
      </c>
      <c r="D449" s="349">
        <v>0</v>
      </c>
      <c r="E449" s="314" t="str">
        <f t="shared" ref="E449:E454" si="43">IF(C449&gt;0,D449/C449-1,IF(C449&lt;0,-(D449/C449-1),""))</f>
        <v/>
      </c>
      <c r="F449" s="284" t="str">
        <f t="shared" si="38"/>
        <v>否</v>
      </c>
      <c r="G449" s="163" t="str">
        <f t="shared" si="39"/>
        <v>项</v>
      </c>
    </row>
    <row r="450" ht="18.75" spans="1:7">
      <c r="A450" s="444" t="s">
        <v>843</v>
      </c>
      <c r="B450" s="310" t="s">
        <v>844</v>
      </c>
      <c r="C450" s="349">
        <v>0</v>
      </c>
      <c r="D450" s="349">
        <v>0</v>
      </c>
      <c r="E450" s="314" t="str">
        <f t="shared" si="43"/>
        <v/>
      </c>
      <c r="F450" s="284" t="str">
        <f t="shared" si="38"/>
        <v>否</v>
      </c>
      <c r="G450" s="163" t="str">
        <f t="shared" si="39"/>
        <v>项</v>
      </c>
    </row>
    <row r="451" ht="18.75" spans="1:7">
      <c r="A451" s="444" t="s">
        <v>845</v>
      </c>
      <c r="B451" s="310" t="s">
        <v>846</v>
      </c>
      <c r="C451" s="349">
        <v>0</v>
      </c>
      <c r="D451" s="349">
        <v>0</v>
      </c>
      <c r="E451" s="314" t="str">
        <f t="shared" si="43"/>
        <v/>
      </c>
      <c r="F451" s="284" t="str">
        <f t="shared" si="38"/>
        <v>否</v>
      </c>
      <c r="G451" s="163" t="str">
        <f t="shared" si="39"/>
        <v>项</v>
      </c>
    </row>
    <row r="452" ht="18.75" spans="1:7">
      <c r="A452" s="443" t="s">
        <v>847</v>
      </c>
      <c r="B452" s="307" t="s">
        <v>848</v>
      </c>
      <c r="C452" s="347">
        <f>SUBTOTAL(9,C453:C456)</f>
        <v>158</v>
      </c>
      <c r="D452" s="347">
        <f>SUBTOTAL(9,D453:D456)</f>
        <v>335</v>
      </c>
      <c r="E452" s="185">
        <f>(D452-C452)/C452</f>
        <v>1.12</v>
      </c>
      <c r="F452" s="284" t="str">
        <f t="shared" si="38"/>
        <v>是</v>
      </c>
      <c r="G452" s="163" t="str">
        <f t="shared" si="39"/>
        <v>款</v>
      </c>
    </row>
    <row r="453" ht="18.75" spans="1:7">
      <c r="A453" s="444" t="s">
        <v>849</v>
      </c>
      <c r="B453" s="310" t="s">
        <v>822</v>
      </c>
      <c r="C453" s="349"/>
      <c r="D453" s="349"/>
      <c r="E453" s="314"/>
      <c r="F453" s="284" t="str">
        <f t="shared" si="38"/>
        <v>否</v>
      </c>
      <c r="G453" s="163" t="str">
        <f t="shared" si="39"/>
        <v>项</v>
      </c>
    </row>
    <row r="454" ht="18.75" spans="1:7">
      <c r="A454" s="444" t="s">
        <v>850</v>
      </c>
      <c r="B454" s="310" t="s">
        <v>851</v>
      </c>
      <c r="C454" s="349">
        <v>158</v>
      </c>
      <c r="D454" s="349">
        <v>335</v>
      </c>
      <c r="E454" s="314">
        <f t="shared" si="43"/>
        <v>1.12</v>
      </c>
      <c r="F454" s="284" t="str">
        <f t="shared" si="38"/>
        <v>是</v>
      </c>
      <c r="G454" s="163" t="str">
        <f t="shared" si="39"/>
        <v>项</v>
      </c>
    </row>
    <row r="455" ht="18.75" spans="1:7">
      <c r="A455" s="452">
        <v>2060405</v>
      </c>
      <c r="B455" s="310" t="s">
        <v>852</v>
      </c>
      <c r="C455" s="349"/>
      <c r="D455" s="349"/>
      <c r="E455" s="314"/>
      <c r="F455" s="284" t="str">
        <f t="shared" si="38"/>
        <v>否</v>
      </c>
      <c r="G455" s="163" t="str">
        <f t="shared" si="39"/>
        <v>项</v>
      </c>
    </row>
    <row r="456" ht="18.75" spans="1:7">
      <c r="A456" s="444" t="s">
        <v>853</v>
      </c>
      <c r="B456" s="310" t="s">
        <v>854</v>
      </c>
      <c r="C456" s="349"/>
      <c r="D456" s="349"/>
      <c r="E456" s="314"/>
      <c r="F456" s="284" t="str">
        <f t="shared" si="38"/>
        <v>否</v>
      </c>
      <c r="G456" s="163" t="str">
        <f t="shared" si="39"/>
        <v>项</v>
      </c>
    </row>
    <row r="457" ht="18.75" spans="1:7">
      <c r="A457" s="443" t="s">
        <v>855</v>
      </c>
      <c r="B457" s="307" t="s">
        <v>856</v>
      </c>
      <c r="C457" s="347"/>
      <c r="D457" s="347"/>
      <c r="E457" s="319"/>
      <c r="F457" s="284" t="str">
        <f t="shared" si="38"/>
        <v>否</v>
      </c>
      <c r="G457" s="163" t="str">
        <f t="shared" si="39"/>
        <v>款</v>
      </c>
    </row>
    <row r="458" ht="18.75" spans="1:7">
      <c r="A458" s="444" t="s">
        <v>857</v>
      </c>
      <c r="B458" s="310" t="s">
        <v>822</v>
      </c>
      <c r="C458" s="349"/>
      <c r="D458" s="349"/>
      <c r="E458" s="314"/>
      <c r="F458" s="284" t="str">
        <f t="shared" si="38"/>
        <v>否</v>
      </c>
      <c r="G458" s="163" t="str">
        <f t="shared" si="39"/>
        <v>项</v>
      </c>
    </row>
    <row r="459" ht="18.75" spans="1:7">
      <c r="A459" s="444" t="s">
        <v>858</v>
      </c>
      <c r="B459" s="310" t="s">
        <v>859</v>
      </c>
      <c r="C459" s="349">
        <v>0</v>
      </c>
      <c r="D459" s="349">
        <v>0</v>
      </c>
      <c r="E459" s="314" t="str">
        <f>IF(C459&gt;0,D459/C459-1,IF(C459&lt;0,-(D459/C459-1),""))</f>
        <v/>
      </c>
      <c r="F459" s="284" t="str">
        <f t="shared" si="38"/>
        <v>否</v>
      </c>
      <c r="G459" s="163" t="str">
        <f t="shared" si="39"/>
        <v>项</v>
      </c>
    </row>
    <row r="460" ht="18.75" spans="1:7">
      <c r="A460" s="444" t="s">
        <v>860</v>
      </c>
      <c r="B460" s="310" t="s">
        <v>861</v>
      </c>
      <c r="C460" s="349"/>
      <c r="D460" s="349"/>
      <c r="E460" s="314"/>
      <c r="F460" s="284" t="str">
        <f t="shared" si="38"/>
        <v>否</v>
      </c>
      <c r="G460" s="163" t="str">
        <f t="shared" si="39"/>
        <v>项</v>
      </c>
    </row>
    <row r="461" ht="18.75" spans="1:7">
      <c r="A461" s="444" t="s">
        <v>862</v>
      </c>
      <c r="B461" s="310" t="s">
        <v>863</v>
      </c>
      <c r="C461" s="349"/>
      <c r="D461" s="349"/>
      <c r="E461" s="314"/>
      <c r="F461" s="284" t="str">
        <f t="shared" si="38"/>
        <v>否</v>
      </c>
      <c r="G461" s="163" t="str">
        <f t="shared" si="39"/>
        <v>项</v>
      </c>
    </row>
    <row r="462" ht="18.75" spans="1:7">
      <c r="A462" s="443" t="s">
        <v>864</v>
      </c>
      <c r="B462" s="307" t="s">
        <v>865</v>
      </c>
      <c r="C462" s="347"/>
      <c r="D462" s="347"/>
      <c r="E462" s="319"/>
      <c r="F462" s="284" t="str">
        <f t="shared" ref="F462:F486" si="44">IF(LEN(A462)=3,"是",IF(B462&lt;&gt;"",IF(SUM(C462:D462)&lt;&gt;0,"是","否"),"是"))</f>
        <v>否</v>
      </c>
      <c r="G462" s="163" t="str">
        <f t="shared" ref="G462:G486" si="45">IF(LEN(A462)=3,"类",IF(LEN(A462)=5,"款","项"))</f>
        <v>款</v>
      </c>
    </row>
    <row r="463" ht="18.75" spans="1:7">
      <c r="A463" s="444" t="s">
        <v>866</v>
      </c>
      <c r="B463" s="310" t="s">
        <v>867</v>
      </c>
      <c r="C463" s="349"/>
      <c r="D463" s="349"/>
      <c r="E463" s="314"/>
      <c r="F463" s="284" t="str">
        <f t="shared" si="44"/>
        <v>否</v>
      </c>
      <c r="G463" s="163" t="str">
        <f t="shared" si="45"/>
        <v>项</v>
      </c>
    </row>
    <row r="464" ht="18.75" spans="1:7">
      <c r="A464" s="444" t="s">
        <v>868</v>
      </c>
      <c r="B464" s="310" t="s">
        <v>869</v>
      </c>
      <c r="C464" s="349"/>
      <c r="D464" s="349"/>
      <c r="E464" s="314"/>
      <c r="F464" s="284" t="str">
        <f t="shared" si="44"/>
        <v>否</v>
      </c>
      <c r="G464" s="163" t="str">
        <f t="shared" si="45"/>
        <v>项</v>
      </c>
    </row>
    <row r="465" ht="18.75" spans="1:7">
      <c r="A465" s="444" t="s">
        <v>870</v>
      </c>
      <c r="B465" s="310" t="s">
        <v>871</v>
      </c>
      <c r="C465" s="349">
        <v>0</v>
      </c>
      <c r="D465" s="349">
        <v>0</v>
      </c>
      <c r="E465" s="314" t="str">
        <f t="shared" ref="E465:E469" si="46">IF(C465&gt;0,D465/C465-1,IF(C465&lt;0,-(D465/C465-1),""))</f>
        <v/>
      </c>
      <c r="F465" s="284" t="str">
        <f t="shared" si="44"/>
        <v>否</v>
      </c>
      <c r="G465" s="163" t="str">
        <f t="shared" si="45"/>
        <v>项</v>
      </c>
    </row>
    <row r="466" ht="18.75" spans="1:7">
      <c r="A466" s="444" t="s">
        <v>872</v>
      </c>
      <c r="B466" s="310" t="s">
        <v>873</v>
      </c>
      <c r="C466" s="349"/>
      <c r="D466" s="349"/>
      <c r="E466" s="314"/>
      <c r="F466" s="284" t="str">
        <f t="shared" si="44"/>
        <v>否</v>
      </c>
      <c r="G466" s="163" t="str">
        <f t="shared" si="45"/>
        <v>项</v>
      </c>
    </row>
    <row r="467" ht="18.75" spans="1:7">
      <c r="A467" s="443" t="s">
        <v>874</v>
      </c>
      <c r="B467" s="307" t="s">
        <v>875</v>
      </c>
      <c r="C467" s="347">
        <f>SUBTOTAL(9,C468:C473)</f>
        <v>131</v>
      </c>
      <c r="D467" s="347">
        <f>SUBTOTAL(9,D468:D473)</f>
        <v>136</v>
      </c>
      <c r="E467" s="185">
        <f>(D467-C467)/C467</f>
        <v>0.038</v>
      </c>
      <c r="F467" s="284" t="str">
        <f t="shared" si="44"/>
        <v>是</v>
      </c>
      <c r="G467" s="163" t="str">
        <f t="shared" si="45"/>
        <v>款</v>
      </c>
    </row>
    <row r="468" ht="18.75" spans="1:7">
      <c r="A468" s="444" t="s">
        <v>876</v>
      </c>
      <c r="B468" s="310" t="s">
        <v>822</v>
      </c>
      <c r="C468" s="349">
        <v>120</v>
      </c>
      <c r="D468" s="349">
        <v>101</v>
      </c>
      <c r="E468" s="314">
        <f t="shared" si="46"/>
        <v>-0.158</v>
      </c>
      <c r="F468" s="284" t="str">
        <f t="shared" si="44"/>
        <v>是</v>
      </c>
      <c r="G468" s="163" t="str">
        <f t="shared" si="45"/>
        <v>项</v>
      </c>
    </row>
    <row r="469" ht="18.75" spans="1:7">
      <c r="A469" s="444" t="s">
        <v>877</v>
      </c>
      <c r="B469" s="310" t="s">
        <v>878</v>
      </c>
      <c r="C469" s="349">
        <v>9</v>
      </c>
      <c r="D469" s="349">
        <v>35</v>
      </c>
      <c r="E469" s="314">
        <f t="shared" si="46"/>
        <v>2.889</v>
      </c>
      <c r="F469" s="284" t="str">
        <f t="shared" si="44"/>
        <v>是</v>
      </c>
      <c r="G469" s="163" t="str">
        <f t="shared" si="45"/>
        <v>项</v>
      </c>
    </row>
    <row r="470" ht="18.75" spans="1:7">
      <c r="A470" s="444" t="s">
        <v>879</v>
      </c>
      <c r="B470" s="310" t="s">
        <v>880</v>
      </c>
      <c r="C470" s="349"/>
      <c r="D470" s="349"/>
      <c r="E470" s="314"/>
      <c r="F470" s="284" t="str">
        <f t="shared" si="44"/>
        <v>否</v>
      </c>
      <c r="G470" s="163" t="str">
        <f t="shared" si="45"/>
        <v>项</v>
      </c>
    </row>
    <row r="471" ht="18.75" spans="1:7">
      <c r="A471" s="444" t="s">
        <v>881</v>
      </c>
      <c r="B471" s="310" t="s">
        <v>882</v>
      </c>
      <c r="C471" s="349"/>
      <c r="D471" s="349"/>
      <c r="E471" s="314"/>
      <c r="F471" s="284" t="str">
        <f t="shared" si="44"/>
        <v>否</v>
      </c>
      <c r="G471" s="163" t="str">
        <f t="shared" si="45"/>
        <v>项</v>
      </c>
    </row>
    <row r="472" ht="18.75" spans="1:7">
      <c r="A472" s="444" t="s">
        <v>883</v>
      </c>
      <c r="B472" s="310" t="s">
        <v>884</v>
      </c>
      <c r="C472" s="349">
        <v>0</v>
      </c>
      <c r="D472" s="349">
        <v>0</v>
      </c>
      <c r="E472" s="314" t="str">
        <f>IF(C472&gt;0,D472/C472-1,IF(C472&lt;0,-(D472/C472-1),""))</f>
        <v/>
      </c>
      <c r="F472" s="284" t="str">
        <f t="shared" si="44"/>
        <v>否</v>
      </c>
      <c r="G472" s="163" t="str">
        <f t="shared" si="45"/>
        <v>项</v>
      </c>
    </row>
    <row r="473" ht="18.75" spans="1:7">
      <c r="A473" s="444" t="s">
        <v>885</v>
      </c>
      <c r="B473" s="310" t="s">
        <v>886</v>
      </c>
      <c r="C473" s="349">
        <v>2</v>
      </c>
      <c r="D473" s="349"/>
      <c r="E473" s="314">
        <f>IF(C473&gt;0,D473/C473-1,IF(C473&lt;0,-(D473/C473-1),""))</f>
        <v>-1</v>
      </c>
      <c r="F473" s="284" t="str">
        <f t="shared" si="44"/>
        <v>是</v>
      </c>
      <c r="G473" s="163" t="str">
        <f t="shared" si="45"/>
        <v>项</v>
      </c>
    </row>
    <row r="474" ht="18.75" spans="1:7">
      <c r="A474" s="443" t="s">
        <v>887</v>
      </c>
      <c r="B474" s="307" t="s">
        <v>888</v>
      </c>
      <c r="C474" s="347"/>
      <c r="D474" s="347">
        <f>SUBTOTAL(9,D475:D477)</f>
        <v>0</v>
      </c>
      <c r="E474" s="319"/>
      <c r="F474" s="284" t="str">
        <f t="shared" si="44"/>
        <v>否</v>
      </c>
      <c r="G474" s="163" t="str">
        <f t="shared" si="45"/>
        <v>款</v>
      </c>
    </row>
    <row r="475" ht="18.75" spans="1:7">
      <c r="A475" s="444" t="s">
        <v>889</v>
      </c>
      <c r="B475" s="310" t="s">
        <v>890</v>
      </c>
      <c r="C475" s="349"/>
      <c r="D475" s="349"/>
      <c r="E475" s="314"/>
      <c r="F475" s="284" t="str">
        <f t="shared" si="44"/>
        <v>否</v>
      </c>
      <c r="G475" s="163" t="str">
        <f t="shared" si="45"/>
        <v>项</v>
      </c>
    </row>
    <row r="476" ht="18.75" spans="1:7">
      <c r="A476" s="444" t="s">
        <v>891</v>
      </c>
      <c r="B476" s="310" t="s">
        <v>892</v>
      </c>
      <c r="C476" s="349"/>
      <c r="D476" s="349"/>
      <c r="E476" s="314"/>
      <c r="F476" s="284" t="str">
        <f t="shared" si="44"/>
        <v>否</v>
      </c>
      <c r="G476" s="163" t="str">
        <f t="shared" si="45"/>
        <v>项</v>
      </c>
    </row>
    <row r="477" ht="18.75" spans="1:7">
      <c r="A477" s="444" t="s">
        <v>893</v>
      </c>
      <c r="B477" s="310" t="s">
        <v>894</v>
      </c>
      <c r="C477" s="349">
        <v>0</v>
      </c>
      <c r="D477" s="349">
        <v>0</v>
      </c>
      <c r="E477" s="314" t="str">
        <f>IF(C477&gt;0,D477/C477-1,IF(C477&lt;0,-(D477/C477-1),""))</f>
        <v/>
      </c>
      <c r="F477" s="284" t="str">
        <f t="shared" si="44"/>
        <v>否</v>
      </c>
      <c r="G477" s="163" t="str">
        <f t="shared" si="45"/>
        <v>项</v>
      </c>
    </row>
    <row r="478" ht="18.75" spans="1:7">
      <c r="A478" s="443" t="s">
        <v>895</v>
      </c>
      <c r="B478" s="307" t="s">
        <v>896</v>
      </c>
      <c r="C478" s="347"/>
      <c r="D478" s="347"/>
      <c r="E478" s="319"/>
      <c r="F478" s="284" t="str">
        <f t="shared" si="44"/>
        <v>否</v>
      </c>
      <c r="G478" s="163" t="str">
        <f t="shared" si="45"/>
        <v>款</v>
      </c>
    </row>
    <row r="479" ht="18.75" spans="1:7">
      <c r="A479" s="444" t="s">
        <v>897</v>
      </c>
      <c r="B479" s="310" t="s">
        <v>898</v>
      </c>
      <c r="C479" s="349"/>
      <c r="D479" s="349"/>
      <c r="E479" s="314"/>
      <c r="F479" s="284" t="str">
        <f t="shared" si="44"/>
        <v>否</v>
      </c>
      <c r="G479" s="163" t="str">
        <f t="shared" si="45"/>
        <v>项</v>
      </c>
    </row>
    <row r="480" ht="18.75" spans="1:7">
      <c r="A480" s="444" t="s">
        <v>899</v>
      </c>
      <c r="B480" s="310" t="s">
        <v>900</v>
      </c>
      <c r="C480" s="349"/>
      <c r="D480" s="349"/>
      <c r="E480" s="314"/>
      <c r="F480" s="284" t="str">
        <f t="shared" si="44"/>
        <v>否</v>
      </c>
      <c r="G480" s="163" t="str">
        <f t="shared" si="45"/>
        <v>项</v>
      </c>
    </row>
    <row r="481" ht="18.75" spans="1:7">
      <c r="A481" s="444" t="s">
        <v>901</v>
      </c>
      <c r="B481" s="310" t="s">
        <v>902</v>
      </c>
      <c r="C481" s="349">
        <v>0</v>
      </c>
      <c r="D481" s="349">
        <v>0</v>
      </c>
      <c r="E481" s="314" t="str">
        <f>IF(C481&gt;0,D481/C481-1,IF(C481&lt;0,-(D481/C481-1),""))</f>
        <v/>
      </c>
      <c r="F481" s="284" t="str">
        <f t="shared" si="44"/>
        <v>否</v>
      </c>
      <c r="G481" s="163" t="str">
        <f t="shared" si="45"/>
        <v>项</v>
      </c>
    </row>
    <row r="482" ht="18.75" spans="1:7">
      <c r="A482" s="443" t="s">
        <v>903</v>
      </c>
      <c r="B482" s="307" t="s">
        <v>904</v>
      </c>
      <c r="C482" s="347"/>
      <c r="D482" s="347"/>
      <c r="E482" s="319"/>
      <c r="F482" s="284" t="str">
        <f t="shared" si="44"/>
        <v>否</v>
      </c>
      <c r="G482" s="163" t="str">
        <f t="shared" si="45"/>
        <v>款</v>
      </c>
    </row>
    <row r="483" ht="18.75" spans="1:7">
      <c r="A483" s="444" t="s">
        <v>905</v>
      </c>
      <c r="B483" s="310" t="s">
        <v>906</v>
      </c>
      <c r="C483" s="349"/>
      <c r="D483" s="349"/>
      <c r="E483" s="314"/>
      <c r="F483" s="284" t="str">
        <f t="shared" si="44"/>
        <v>否</v>
      </c>
      <c r="G483" s="163" t="str">
        <f t="shared" si="45"/>
        <v>项</v>
      </c>
    </row>
    <row r="484" ht="18.75" spans="1:7">
      <c r="A484" s="444" t="s">
        <v>907</v>
      </c>
      <c r="B484" s="310" t="s">
        <v>908</v>
      </c>
      <c r="C484" s="349">
        <v>0</v>
      </c>
      <c r="D484" s="349">
        <v>0</v>
      </c>
      <c r="E484" s="314" t="str">
        <f>IF(C484&gt;0,D484/C484-1,IF(C484&lt;0,-(D484/C484-1),""))</f>
        <v/>
      </c>
      <c r="F484" s="284" t="str">
        <f t="shared" si="44"/>
        <v>否</v>
      </c>
      <c r="G484" s="163" t="str">
        <f t="shared" si="45"/>
        <v>项</v>
      </c>
    </row>
    <row r="485" ht="18.75" spans="1:7">
      <c r="A485" s="444" t="s">
        <v>909</v>
      </c>
      <c r="B485" s="310" t="s">
        <v>910</v>
      </c>
      <c r="C485" s="349"/>
      <c r="D485" s="349"/>
      <c r="E485" s="314"/>
      <c r="F485" s="284" t="str">
        <f t="shared" si="44"/>
        <v>否</v>
      </c>
      <c r="G485" s="163" t="str">
        <f t="shared" si="45"/>
        <v>项</v>
      </c>
    </row>
    <row r="486" ht="18.75" spans="1:7">
      <c r="A486" s="444" t="s">
        <v>911</v>
      </c>
      <c r="B486" s="310" t="s">
        <v>912</v>
      </c>
      <c r="C486" s="349"/>
      <c r="D486" s="349"/>
      <c r="E486" s="314"/>
      <c r="F486" s="284" t="str">
        <f t="shared" si="44"/>
        <v>否</v>
      </c>
      <c r="G486" s="163" t="str">
        <f t="shared" si="45"/>
        <v>项</v>
      </c>
    </row>
    <row r="487" ht="18.75" spans="1:7">
      <c r="A487" s="443" t="s">
        <v>81</v>
      </c>
      <c r="B487" s="307" t="s">
        <v>82</v>
      </c>
      <c r="C487" s="347">
        <f>C488+C504+C512+C523+C532+C542</f>
        <v>3157</v>
      </c>
      <c r="D487" s="347">
        <f>D488+D504+D512+D523+D532+D542</f>
        <v>2964</v>
      </c>
      <c r="E487" s="185">
        <f>(D487-C487)/C487</f>
        <v>-0.061</v>
      </c>
      <c r="F487" s="284" t="str">
        <f t="shared" ref="F487:F545" si="47">IF(LEN(A487)=3,"是",IF(B487&lt;&gt;"",IF(SUM(C487:D487)&lt;&gt;0,"是","否"),"是"))</f>
        <v>是</v>
      </c>
      <c r="G487" s="163" t="str">
        <f t="shared" ref="G487:G545" si="48">IF(LEN(A487)=3,"类",IF(LEN(A487)=5,"款","项"))</f>
        <v>类</v>
      </c>
    </row>
    <row r="488" ht="18.75" spans="1:7">
      <c r="A488" s="443" t="s">
        <v>913</v>
      </c>
      <c r="B488" s="307" t="s">
        <v>914</v>
      </c>
      <c r="C488" s="347">
        <f>SUBTOTAL(9,C489:C503)</f>
        <v>2028</v>
      </c>
      <c r="D488" s="347">
        <f>SUBTOTAL(9,D489:D503)</f>
        <v>1743</v>
      </c>
      <c r="E488" s="185">
        <f>(D488-C488)/C488</f>
        <v>-0.141</v>
      </c>
      <c r="F488" s="284" t="str">
        <f t="shared" si="47"/>
        <v>是</v>
      </c>
      <c r="G488" s="163" t="str">
        <f t="shared" si="48"/>
        <v>款</v>
      </c>
    </row>
    <row r="489" ht="18.75" spans="1:7">
      <c r="A489" s="444" t="s">
        <v>915</v>
      </c>
      <c r="B489" s="310" t="s">
        <v>139</v>
      </c>
      <c r="C489" s="349">
        <v>634</v>
      </c>
      <c r="D489" s="349">
        <v>583</v>
      </c>
      <c r="E489" s="314">
        <f t="shared" ref="E489:E492" si="49">IF(C489&gt;0,D489/C489-1,IF(C489&lt;0,-(D489/C489-1),""))</f>
        <v>-0.08</v>
      </c>
      <c r="F489" s="284" t="str">
        <f t="shared" si="47"/>
        <v>是</v>
      </c>
      <c r="G489" s="163" t="str">
        <f t="shared" si="48"/>
        <v>项</v>
      </c>
    </row>
    <row r="490" ht="18.75" spans="1:7">
      <c r="A490" s="444" t="s">
        <v>916</v>
      </c>
      <c r="B490" s="310" t="s">
        <v>141</v>
      </c>
      <c r="C490" s="349">
        <v>10</v>
      </c>
      <c r="D490" s="349">
        <v>1</v>
      </c>
      <c r="E490" s="314">
        <f t="shared" si="49"/>
        <v>-0.9</v>
      </c>
      <c r="F490" s="284" t="str">
        <f t="shared" si="47"/>
        <v>是</v>
      </c>
      <c r="G490" s="163" t="str">
        <f t="shared" si="48"/>
        <v>项</v>
      </c>
    </row>
    <row r="491" ht="18.75" spans="1:7">
      <c r="A491" s="444" t="s">
        <v>917</v>
      </c>
      <c r="B491" s="310" t="s">
        <v>143</v>
      </c>
      <c r="C491" s="349"/>
      <c r="D491" s="349"/>
      <c r="E491" s="314"/>
      <c r="F491" s="284" t="str">
        <f t="shared" si="47"/>
        <v>否</v>
      </c>
      <c r="G491" s="163" t="str">
        <f t="shared" si="48"/>
        <v>项</v>
      </c>
    </row>
    <row r="492" ht="18.75" spans="1:7">
      <c r="A492" s="444" t="s">
        <v>918</v>
      </c>
      <c r="B492" s="310" t="s">
        <v>919</v>
      </c>
      <c r="C492" s="349">
        <v>386</v>
      </c>
      <c r="D492" s="349">
        <v>383</v>
      </c>
      <c r="E492" s="314">
        <f t="shared" si="49"/>
        <v>-0.008</v>
      </c>
      <c r="F492" s="284" t="str">
        <f t="shared" si="47"/>
        <v>是</v>
      </c>
      <c r="G492" s="163" t="str">
        <f t="shared" si="48"/>
        <v>项</v>
      </c>
    </row>
    <row r="493" ht="18.75" spans="1:7">
      <c r="A493" s="444" t="s">
        <v>920</v>
      </c>
      <c r="B493" s="310" t="s">
        <v>921</v>
      </c>
      <c r="C493" s="349"/>
      <c r="D493" s="349"/>
      <c r="E493" s="314"/>
      <c r="F493" s="284" t="str">
        <f t="shared" si="47"/>
        <v>否</v>
      </c>
      <c r="G493" s="163" t="str">
        <f t="shared" si="48"/>
        <v>项</v>
      </c>
    </row>
    <row r="494" ht="18.75" spans="1:7">
      <c r="A494" s="444" t="s">
        <v>922</v>
      </c>
      <c r="B494" s="310" t="s">
        <v>923</v>
      </c>
      <c r="C494" s="349">
        <v>0</v>
      </c>
      <c r="D494" s="349">
        <v>351</v>
      </c>
      <c r="E494" s="314" t="str">
        <f t="shared" ref="E494:E499" si="50">IF(C494&gt;0,D494/C494-1,IF(C494&lt;0,-(D494/C494-1),""))</f>
        <v/>
      </c>
      <c r="F494" s="284" t="str">
        <f t="shared" si="47"/>
        <v>是</v>
      </c>
      <c r="G494" s="163" t="str">
        <f t="shared" si="48"/>
        <v>项</v>
      </c>
    </row>
    <row r="495" ht="18.75" spans="1:7">
      <c r="A495" s="444" t="s">
        <v>924</v>
      </c>
      <c r="B495" s="310" t="s">
        <v>925</v>
      </c>
      <c r="C495" s="349">
        <v>421</v>
      </c>
      <c r="D495" s="349"/>
      <c r="E495" s="314"/>
      <c r="F495" s="284" t="str">
        <f t="shared" si="47"/>
        <v>是</v>
      </c>
      <c r="G495" s="163" t="str">
        <f t="shared" si="48"/>
        <v>项</v>
      </c>
    </row>
    <row r="496" ht="18.75" spans="1:7">
      <c r="A496" s="444" t="s">
        <v>926</v>
      </c>
      <c r="B496" s="310" t="s">
        <v>927</v>
      </c>
      <c r="C496" s="349"/>
      <c r="D496" s="349"/>
      <c r="E496" s="314"/>
      <c r="F496" s="284" t="str">
        <f t="shared" si="47"/>
        <v>否</v>
      </c>
      <c r="G496" s="163" t="str">
        <f t="shared" si="48"/>
        <v>项</v>
      </c>
    </row>
    <row r="497" ht="18.75" spans="1:7">
      <c r="A497" s="444" t="s">
        <v>928</v>
      </c>
      <c r="B497" s="310" t="s">
        <v>929</v>
      </c>
      <c r="C497" s="349">
        <v>92</v>
      </c>
      <c r="D497" s="349">
        <v>140</v>
      </c>
      <c r="E497" s="314">
        <f t="shared" si="50"/>
        <v>0.522</v>
      </c>
      <c r="F497" s="284" t="str">
        <f t="shared" si="47"/>
        <v>是</v>
      </c>
      <c r="G497" s="163" t="str">
        <f t="shared" si="48"/>
        <v>项</v>
      </c>
    </row>
    <row r="498" ht="18.75" spans="1:7">
      <c r="A498" s="444" t="s">
        <v>930</v>
      </c>
      <c r="B498" s="310" t="s">
        <v>931</v>
      </c>
      <c r="C498" s="349"/>
      <c r="D498" s="349"/>
      <c r="E498" s="314"/>
      <c r="F498" s="284" t="str">
        <f t="shared" si="47"/>
        <v>否</v>
      </c>
      <c r="G498" s="163" t="str">
        <f t="shared" si="48"/>
        <v>项</v>
      </c>
    </row>
    <row r="499" ht="18.75" spans="1:7">
      <c r="A499" s="444" t="s">
        <v>932</v>
      </c>
      <c r="B499" s="310" t="s">
        <v>933</v>
      </c>
      <c r="C499" s="349">
        <v>8</v>
      </c>
      <c r="D499" s="349">
        <v>14</v>
      </c>
      <c r="E499" s="314">
        <f t="shared" si="50"/>
        <v>0.75</v>
      </c>
      <c r="F499" s="284" t="str">
        <f t="shared" si="47"/>
        <v>是</v>
      </c>
      <c r="G499" s="163" t="str">
        <f t="shared" si="48"/>
        <v>项</v>
      </c>
    </row>
    <row r="500" ht="18.75" spans="1:7">
      <c r="A500" s="444" t="s">
        <v>934</v>
      </c>
      <c r="B500" s="310" t="s">
        <v>935</v>
      </c>
      <c r="C500" s="349"/>
      <c r="D500" s="349"/>
      <c r="E500" s="314"/>
      <c r="F500" s="284" t="str">
        <f t="shared" si="47"/>
        <v>否</v>
      </c>
      <c r="G500" s="163" t="str">
        <f t="shared" si="48"/>
        <v>项</v>
      </c>
    </row>
    <row r="501" ht="18.75" spans="1:7">
      <c r="A501" s="444" t="s">
        <v>936</v>
      </c>
      <c r="B501" s="310" t="s">
        <v>937</v>
      </c>
      <c r="C501" s="349">
        <v>10</v>
      </c>
      <c r="D501" s="349">
        <v>5</v>
      </c>
      <c r="E501" s="314">
        <f>IF(C501&gt;0,D501/C501-1,IF(C501&lt;0,-(D501/C501-1),""))</f>
        <v>-0.5</v>
      </c>
      <c r="F501" s="284" t="str">
        <f t="shared" si="47"/>
        <v>是</v>
      </c>
      <c r="G501" s="163" t="str">
        <f t="shared" si="48"/>
        <v>项</v>
      </c>
    </row>
    <row r="502" ht="18.75" spans="1:7">
      <c r="A502" s="444" t="s">
        <v>938</v>
      </c>
      <c r="B502" s="310" t="s">
        <v>939</v>
      </c>
      <c r="C502" s="349"/>
      <c r="D502" s="349"/>
      <c r="E502" s="314"/>
      <c r="F502" s="284" t="str">
        <f t="shared" si="47"/>
        <v>否</v>
      </c>
      <c r="G502" s="163" t="str">
        <f t="shared" si="48"/>
        <v>项</v>
      </c>
    </row>
    <row r="503" ht="18.75" spans="1:7">
      <c r="A503" s="444" t="s">
        <v>940</v>
      </c>
      <c r="B503" s="310" t="s">
        <v>941</v>
      </c>
      <c r="C503" s="349">
        <v>467</v>
      </c>
      <c r="D503" s="349">
        <v>266</v>
      </c>
      <c r="E503" s="314">
        <f t="shared" ref="E503:E510" si="51">IF(C503&gt;0,D503/C503-1,IF(C503&lt;0,-(D503/C503-1),""))</f>
        <v>-0.43</v>
      </c>
      <c r="F503" s="284" t="str">
        <f t="shared" si="47"/>
        <v>是</v>
      </c>
      <c r="G503" s="163" t="str">
        <f t="shared" si="48"/>
        <v>项</v>
      </c>
    </row>
    <row r="504" ht="18.75" spans="1:7">
      <c r="A504" s="443" t="s">
        <v>942</v>
      </c>
      <c r="B504" s="307" t="s">
        <v>943</v>
      </c>
      <c r="C504" s="347">
        <f>SUBTOTAL(9,C505:C511)</f>
        <v>199</v>
      </c>
      <c r="D504" s="347">
        <f>SUBTOTAL(9,D505:D511)</f>
        <v>394</v>
      </c>
      <c r="E504" s="185">
        <f>(D504-C504)/C504</f>
        <v>0.98</v>
      </c>
      <c r="F504" s="284" t="str">
        <f t="shared" si="47"/>
        <v>是</v>
      </c>
      <c r="G504" s="163" t="str">
        <f t="shared" si="48"/>
        <v>款</v>
      </c>
    </row>
    <row r="505" ht="18.75" spans="1:7">
      <c r="A505" s="444" t="s">
        <v>944</v>
      </c>
      <c r="B505" s="310" t="s">
        <v>139</v>
      </c>
      <c r="C505" s="349">
        <v>0</v>
      </c>
      <c r="D505" s="349">
        <v>0</v>
      </c>
      <c r="E505" s="314" t="str">
        <f t="shared" si="51"/>
        <v/>
      </c>
      <c r="F505" s="284" t="str">
        <f t="shared" si="47"/>
        <v>否</v>
      </c>
      <c r="G505" s="163" t="str">
        <f t="shared" si="48"/>
        <v>项</v>
      </c>
    </row>
    <row r="506" ht="18.75" spans="1:7">
      <c r="A506" s="444" t="s">
        <v>945</v>
      </c>
      <c r="B506" s="310" t="s">
        <v>141</v>
      </c>
      <c r="C506" s="349">
        <v>0</v>
      </c>
      <c r="D506" s="349">
        <v>0</v>
      </c>
      <c r="E506" s="314" t="str">
        <f t="shared" si="51"/>
        <v/>
      </c>
      <c r="F506" s="284" t="str">
        <f t="shared" si="47"/>
        <v>否</v>
      </c>
      <c r="G506" s="163" t="str">
        <f t="shared" si="48"/>
        <v>项</v>
      </c>
    </row>
    <row r="507" ht="18.75" spans="1:7">
      <c r="A507" s="444" t="s">
        <v>946</v>
      </c>
      <c r="B507" s="310" t="s">
        <v>143</v>
      </c>
      <c r="C507" s="349">
        <v>0</v>
      </c>
      <c r="D507" s="349">
        <v>0</v>
      </c>
      <c r="E507" s="314" t="str">
        <f t="shared" si="51"/>
        <v/>
      </c>
      <c r="F507" s="284" t="str">
        <f t="shared" si="47"/>
        <v>否</v>
      </c>
      <c r="G507" s="163" t="str">
        <f t="shared" si="48"/>
        <v>项</v>
      </c>
    </row>
    <row r="508" ht="18.75" spans="1:7">
      <c r="A508" s="444" t="s">
        <v>947</v>
      </c>
      <c r="B508" s="310" t="s">
        <v>948</v>
      </c>
      <c r="C508" s="349">
        <v>27</v>
      </c>
      <c r="D508" s="349">
        <v>201</v>
      </c>
      <c r="E508" s="314">
        <f t="shared" si="51"/>
        <v>6.444</v>
      </c>
      <c r="F508" s="284" t="str">
        <f t="shared" si="47"/>
        <v>是</v>
      </c>
      <c r="G508" s="163" t="str">
        <f t="shared" si="48"/>
        <v>项</v>
      </c>
    </row>
    <row r="509" ht="18.75" spans="1:7">
      <c r="A509" s="444" t="s">
        <v>949</v>
      </c>
      <c r="B509" s="310" t="s">
        <v>950</v>
      </c>
      <c r="C509" s="349">
        <v>172</v>
      </c>
      <c r="D509" s="349">
        <v>193</v>
      </c>
      <c r="E509" s="314">
        <f t="shared" si="51"/>
        <v>0.122</v>
      </c>
      <c r="F509" s="284" t="str">
        <f t="shared" si="47"/>
        <v>是</v>
      </c>
      <c r="G509" s="163" t="str">
        <f t="shared" si="48"/>
        <v>项</v>
      </c>
    </row>
    <row r="510" ht="18.75" spans="1:7">
      <c r="A510" s="444" t="s">
        <v>951</v>
      </c>
      <c r="B510" s="310" t="s">
        <v>952</v>
      </c>
      <c r="C510" s="349">
        <v>0</v>
      </c>
      <c r="D510" s="349">
        <v>0</v>
      </c>
      <c r="E510" s="314" t="str">
        <f t="shared" si="51"/>
        <v/>
      </c>
      <c r="F510" s="284" t="str">
        <f t="shared" si="47"/>
        <v>否</v>
      </c>
      <c r="G510" s="163" t="str">
        <f t="shared" si="48"/>
        <v>项</v>
      </c>
    </row>
    <row r="511" ht="18.75" spans="1:7">
      <c r="A511" s="444" t="s">
        <v>953</v>
      </c>
      <c r="B511" s="310" t="s">
        <v>954</v>
      </c>
      <c r="C511" s="349"/>
      <c r="D511" s="349"/>
      <c r="E511" s="314"/>
      <c r="F511" s="284" t="str">
        <f t="shared" si="47"/>
        <v>否</v>
      </c>
      <c r="G511" s="163" t="str">
        <f t="shared" si="48"/>
        <v>项</v>
      </c>
    </row>
    <row r="512" ht="18.75" spans="1:7">
      <c r="A512" s="443" t="s">
        <v>955</v>
      </c>
      <c r="B512" s="307" t="s">
        <v>956</v>
      </c>
      <c r="C512" s="347">
        <v>825</v>
      </c>
      <c r="D512" s="347">
        <f>SUBTOTAL(9,D513:D522)</f>
        <v>702</v>
      </c>
      <c r="E512" s="185">
        <f>(D512-C512)/C512</f>
        <v>-0.149</v>
      </c>
      <c r="F512" s="284" t="str">
        <f t="shared" si="47"/>
        <v>是</v>
      </c>
      <c r="G512" s="163" t="str">
        <f t="shared" si="48"/>
        <v>款</v>
      </c>
    </row>
    <row r="513" ht="18.75" spans="1:7">
      <c r="A513" s="444" t="s">
        <v>957</v>
      </c>
      <c r="B513" s="310" t="s">
        <v>139</v>
      </c>
      <c r="C513" s="349"/>
      <c r="D513" s="349"/>
      <c r="E513" s="314"/>
      <c r="F513" s="284" t="str">
        <f t="shared" si="47"/>
        <v>否</v>
      </c>
      <c r="G513" s="163" t="str">
        <f t="shared" si="48"/>
        <v>项</v>
      </c>
    </row>
    <row r="514" ht="18.75" spans="1:7">
      <c r="A514" s="444" t="s">
        <v>958</v>
      </c>
      <c r="B514" s="310" t="s">
        <v>141</v>
      </c>
      <c r="C514" s="349">
        <v>0</v>
      </c>
      <c r="D514" s="349">
        <v>0</v>
      </c>
      <c r="E514" s="314" t="str">
        <f t="shared" ref="E514:E520" si="52">IF(C514&gt;0,D514/C514-1,IF(C514&lt;0,-(D514/C514-1),""))</f>
        <v/>
      </c>
      <c r="F514" s="284" t="str">
        <f t="shared" si="47"/>
        <v>否</v>
      </c>
      <c r="G514" s="163" t="str">
        <f t="shared" si="48"/>
        <v>项</v>
      </c>
    </row>
    <row r="515" ht="18.75" spans="1:7">
      <c r="A515" s="444" t="s">
        <v>959</v>
      </c>
      <c r="B515" s="310" t="s">
        <v>143</v>
      </c>
      <c r="C515" s="349"/>
      <c r="D515" s="349"/>
      <c r="E515" s="314"/>
      <c r="F515" s="284" t="str">
        <f t="shared" si="47"/>
        <v>否</v>
      </c>
      <c r="G515" s="163" t="str">
        <f t="shared" si="48"/>
        <v>项</v>
      </c>
    </row>
    <row r="516" ht="18.75" spans="1:7">
      <c r="A516" s="444" t="s">
        <v>960</v>
      </c>
      <c r="B516" s="310" t="s">
        <v>961</v>
      </c>
      <c r="C516" s="349"/>
      <c r="D516" s="349"/>
      <c r="E516" s="314"/>
      <c r="F516" s="284" t="str">
        <f t="shared" si="47"/>
        <v>否</v>
      </c>
      <c r="G516" s="163" t="str">
        <f t="shared" si="48"/>
        <v>项</v>
      </c>
    </row>
    <row r="517" ht="18.75" spans="1:7">
      <c r="A517" s="444" t="s">
        <v>962</v>
      </c>
      <c r="B517" s="310" t="s">
        <v>963</v>
      </c>
      <c r="C517" s="349">
        <v>75</v>
      </c>
      <c r="D517" s="349">
        <v>20</v>
      </c>
      <c r="E517" s="314">
        <f t="shared" si="52"/>
        <v>-0.733</v>
      </c>
      <c r="F517" s="284" t="str">
        <f t="shared" si="47"/>
        <v>是</v>
      </c>
      <c r="G517" s="163" t="str">
        <f t="shared" si="48"/>
        <v>项</v>
      </c>
    </row>
    <row r="518" ht="18.75" spans="1:7">
      <c r="A518" s="444" t="s">
        <v>964</v>
      </c>
      <c r="B518" s="310" t="s">
        <v>965</v>
      </c>
      <c r="C518" s="349">
        <v>472</v>
      </c>
      <c r="D518" s="349">
        <v>373</v>
      </c>
      <c r="E518" s="314">
        <f t="shared" si="52"/>
        <v>-0.21</v>
      </c>
      <c r="F518" s="284" t="str">
        <f t="shared" si="47"/>
        <v>是</v>
      </c>
      <c r="G518" s="163" t="str">
        <f t="shared" si="48"/>
        <v>项</v>
      </c>
    </row>
    <row r="519" ht="18.75" spans="1:7">
      <c r="A519" s="444" t="s">
        <v>966</v>
      </c>
      <c r="B519" s="310" t="s">
        <v>967</v>
      </c>
      <c r="C519" s="349">
        <v>278</v>
      </c>
      <c r="D519" s="349">
        <v>289</v>
      </c>
      <c r="E519" s="314">
        <f t="shared" si="52"/>
        <v>0.04</v>
      </c>
      <c r="F519" s="284" t="str">
        <f t="shared" si="47"/>
        <v>是</v>
      </c>
      <c r="G519" s="163" t="str">
        <f t="shared" si="48"/>
        <v>项</v>
      </c>
    </row>
    <row r="520" ht="18.75" spans="1:7">
      <c r="A520" s="444" t="s">
        <v>968</v>
      </c>
      <c r="B520" s="310" t="s">
        <v>969</v>
      </c>
      <c r="C520" s="349"/>
      <c r="D520" s="349">
        <v>20</v>
      </c>
      <c r="E520" s="314" t="str">
        <f t="shared" si="52"/>
        <v/>
      </c>
      <c r="F520" s="284" t="str">
        <f t="shared" si="47"/>
        <v>是</v>
      </c>
      <c r="G520" s="163" t="str">
        <f t="shared" si="48"/>
        <v>项</v>
      </c>
    </row>
    <row r="521" ht="18.75" spans="1:7">
      <c r="A521" s="444" t="s">
        <v>970</v>
      </c>
      <c r="B521" s="310" t="s">
        <v>971</v>
      </c>
      <c r="C521" s="349"/>
      <c r="D521" s="349"/>
      <c r="E521" s="314"/>
      <c r="F521" s="284" t="str">
        <f t="shared" si="47"/>
        <v>否</v>
      </c>
      <c r="G521" s="163" t="str">
        <f t="shared" si="48"/>
        <v>项</v>
      </c>
    </row>
    <row r="522" ht="18.75" spans="1:7">
      <c r="A522" s="444" t="s">
        <v>972</v>
      </c>
      <c r="B522" s="310" t="s">
        <v>973</v>
      </c>
      <c r="C522" s="349"/>
      <c r="D522" s="349"/>
      <c r="E522" s="314"/>
      <c r="F522" s="284" t="str">
        <f t="shared" si="47"/>
        <v>否</v>
      </c>
      <c r="G522" s="163" t="str">
        <f t="shared" si="48"/>
        <v>项</v>
      </c>
    </row>
    <row r="523" ht="18.75" spans="1:7">
      <c r="A523" s="443" t="s">
        <v>974</v>
      </c>
      <c r="B523" s="307" t="s">
        <v>975</v>
      </c>
      <c r="C523" s="347">
        <f>SUBTOTAL(9,C524:C531)</f>
        <v>10</v>
      </c>
      <c r="D523" s="347">
        <f>SUBTOTAL(9,D524:D531)</f>
        <v>10</v>
      </c>
      <c r="E523" s="185">
        <f>(D523-C523)/C523</f>
        <v>0</v>
      </c>
      <c r="F523" s="284" t="str">
        <f t="shared" si="47"/>
        <v>是</v>
      </c>
      <c r="G523" s="163" t="str">
        <f t="shared" si="48"/>
        <v>款</v>
      </c>
    </row>
    <row r="524" ht="18.75" spans="1:7">
      <c r="A524" s="444" t="s">
        <v>976</v>
      </c>
      <c r="B524" s="310" t="s">
        <v>139</v>
      </c>
      <c r="C524" s="349">
        <v>0</v>
      </c>
      <c r="D524" s="349">
        <v>0</v>
      </c>
      <c r="E524" s="314" t="str">
        <f>IF(C524&gt;0,D524/C524-1,IF(C524&lt;0,-(D524/C524-1),""))</f>
        <v/>
      </c>
      <c r="F524" s="284" t="str">
        <f t="shared" si="47"/>
        <v>否</v>
      </c>
      <c r="G524" s="163" t="str">
        <f t="shared" si="48"/>
        <v>项</v>
      </c>
    </row>
    <row r="525" ht="18.75" spans="1:7">
      <c r="A525" s="444" t="s">
        <v>977</v>
      </c>
      <c r="B525" s="310" t="s">
        <v>141</v>
      </c>
      <c r="C525" s="349">
        <v>0</v>
      </c>
      <c r="D525" s="349">
        <v>0</v>
      </c>
      <c r="E525" s="314" t="str">
        <f t="shared" ref="E525:E532" si="53">IF(C525&gt;0,D525/C525-1,IF(C525&lt;0,-(D525/C525-1),""))</f>
        <v/>
      </c>
      <c r="F525" s="284" t="str">
        <f t="shared" si="47"/>
        <v>否</v>
      </c>
      <c r="G525" s="163" t="str">
        <f t="shared" si="48"/>
        <v>项</v>
      </c>
    </row>
    <row r="526" ht="18.75" spans="1:7">
      <c r="A526" s="444" t="s">
        <v>978</v>
      </c>
      <c r="B526" s="310" t="s">
        <v>143</v>
      </c>
      <c r="C526" s="349">
        <v>0</v>
      </c>
      <c r="D526" s="349">
        <v>0</v>
      </c>
      <c r="E526" s="314" t="str">
        <f t="shared" si="53"/>
        <v/>
      </c>
      <c r="F526" s="284" t="str">
        <f t="shared" si="47"/>
        <v>否</v>
      </c>
      <c r="G526" s="163" t="str">
        <f t="shared" si="48"/>
        <v>项</v>
      </c>
    </row>
    <row r="527" ht="18.75" spans="1:7">
      <c r="A527" s="444" t="s">
        <v>979</v>
      </c>
      <c r="B527" s="310" t="s">
        <v>980</v>
      </c>
      <c r="C527" s="349">
        <v>0</v>
      </c>
      <c r="D527" s="349">
        <v>0</v>
      </c>
      <c r="E527" s="314" t="str">
        <f t="shared" si="53"/>
        <v/>
      </c>
      <c r="F527" s="284" t="str">
        <f t="shared" si="47"/>
        <v>否</v>
      </c>
      <c r="G527" s="163" t="str">
        <f t="shared" si="48"/>
        <v>项</v>
      </c>
    </row>
    <row r="528" ht="18.75" spans="1:7">
      <c r="A528" s="444" t="s">
        <v>981</v>
      </c>
      <c r="B528" s="310" t="s">
        <v>982</v>
      </c>
      <c r="C528" s="349"/>
      <c r="D528" s="349"/>
      <c r="E528" s="314"/>
      <c r="F528" s="284" t="str">
        <f t="shared" si="47"/>
        <v>否</v>
      </c>
      <c r="G528" s="163" t="str">
        <f t="shared" si="48"/>
        <v>项</v>
      </c>
    </row>
    <row r="529" ht="18.75" spans="1:7">
      <c r="A529" s="444" t="s">
        <v>983</v>
      </c>
      <c r="B529" s="310" t="s">
        <v>984</v>
      </c>
      <c r="C529" s="349">
        <v>0</v>
      </c>
      <c r="D529" s="349">
        <v>0</v>
      </c>
      <c r="E529" s="314" t="str">
        <f t="shared" si="53"/>
        <v/>
      </c>
      <c r="F529" s="284" t="str">
        <f t="shared" si="47"/>
        <v>否</v>
      </c>
      <c r="G529" s="163" t="str">
        <f t="shared" si="48"/>
        <v>项</v>
      </c>
    </row>
    <row r="530" ht="18.75" spans="1:7">
      <c r="A530" s="444" t="s">
        <v>985</v>
      </c>
      <c r="B530" s="310" t="s">
        <v>986</v>
      </c>
      <c r="C530" s="349">
        <v>10</v>
      </c>
      <c r="D530" s="349">
        <v>10</v>
      </c>
      <c r="E530" s="314">
        <f t="shared" si="53"/>
        <v>0</v>
      </c>
      <c r="F530" s="284" t="str">
        <f t="shared" si="47"/>
        <v>是</v>
      </c>
      <c r="G530" s="163" t="str">
        <f t="shared" si="48"/>
        <v>项</v>
      </c>
    </row>
    <row r="531" ht="18.75" spans="1:7">
      <c r="A531" s="444" t="s">
        <v>987</v>
      </c>
      <c r="B531" s="310" t="s">
        <v>988</v>
      </c>
      <c r="C531" s="349">
        <v>0</v>
      </c>
      <c r="D531" s="349">
        <v>0</v>
      </c>
      <c r="E531" s="314" t="str">
        <f t="shared" si="53"/>
        <v/>
      </c>
      <c r="F531" s="284" t="str">
        <f t="shared" si="47"/>
        <v>否</v>
      </c>
      <c r="G531" s="163" t="str">
        <f t="shared" si="48"/>
        <v>项</v>
      </c>
    </row>
    <row r="532" ht="18.75" spans="1:7">
      <c r="A532" s="443" t="s">
        <v>989</v>
      </c>
      <c r="B532" s="307" t="s">
        <v>990</v>
      </c>
      <c r="C532" s="347"/>
      <c r="D532" s="347">
        <f>SUBTOTAL(9,D533:D541)</f>
        <v>5</v>
      </c>
      <c r="E532" s="314" t="str">
        <f t="shared" si="53"/>
        <v/>
      </c>
      <c r="F532" s="284" t="str">
        <f t="shared" si="47"/>
        <v>是</v>
      </c>
      <c r="G532" s="163" t="str">
        <f t="shared" si="48"/>
        <v>款</v>
      </c>
    </row>
    <row r="533" ht="18.75" spans="1:7">
      <c r="A533" s="444" t="s">
        <v>991</v>
      </c>
      <c r="B533" s="310" t="s">
        <v>139</v>
      </c>
      <c r="C533" s="349"/>
      <c r="D533" s="349"/>
      <c r="E533" s="314"/>
      <c r="F533" s="284" t="str">
        <f t="shared" si="47"/>
        <v>否</v>
      </c>
      <c r="G533" s="163" t="str">
        <f t="shared" si="48"/>
        <v>项</v>
      </c>
    </row>
    <row r="534" ht="18.75" spans="1:7">
      <c r="A534" s="444" t="s">
        <v>992</v>
      </c>
      <c r="B534" s="310" t="s">
        <v>141</v>
      </c>
      <c r="C534" s="349">
        <v>0</v>
      </c>
      <c r="D534" s="349">
        <v>0</v>
      </c>
      <c r="E534" s="314" t="str">
        <f>IF(C534&gt;0,D534/C534-1,IF(C534&lt;0,-(D534/C534-1),""))</f>
        <v/>
      </c>
      <c r="F534" s="284" t="str">
        <f t="shared" si="47"/>
        <v>否</v>
      </c>
      <c r="G534" s="163" t="str">
        <f t="shared" si="48"/>
        <v>项</v>
      </c>
    </row>
    <row r="535" ht="18.75" spans="1:7">
      <c r="A535" s="444" t="s">
        <v>993</v>
      </c>
      <c r="B535" s="310" t="s">
        <v>143</v>
      </c>
      <c r="C535" s="349"/>
      <c r="D535" s="349"/>
      <c r="E535" s="314"/>
      <c r="F535" s="284" t="str">
        <f t="shared" si="47"/>
        <v>否</v>
      </c>
      <c r="G535" s="163" t="str">
        <f t="shared" si="48"/>
        <v>项</v>
      </c>
    </row>
    <row r="536" ht="18.75" spans="1:7">
      <c r="A536" s="444" t="s">
        <v>994</v>
      </c>
      <c r="B536" s="310" t="s">
        <v>995</v>
      </c>
      <c r="C536" s="349"/>
      <c r="D536" s="349"/>
      <c r="E536" s="314"/>
      <c r="F536" s="284" t="str">
        <f t="shared" si="47"/>
        <v>否</v>
      </c>
      <c r="G536" s="163" t="str">
        <f t="shared" si="48"/>
        <v>项</v>
      </c>
    </row>
    <row r="537" ht="18.75" spans="1:7">
      <c r="A537" s="444" t="s">
        <v>996</v>
      </c>
      <c r="B537" s="310" t="s">
        <v>997</v>
      </c>
      <c r="C537" s="349"/>
      <c r="D537" s="349"/>
      <c r="E537" s="314"/>
      <c r="F537" s="284" t="str">
        <f t="shared" si="47"/>
        <v>否</v>
      </c>
      <c r="G537" s="163" t="str">
        <f t="shared" si="48"/>
        <v>项</v>
      </c>
    </row>
    <row r="538" ht="18.75" spans="1:7">
      <c r="A538" s="444" t="s">
        <v>998</v>
      </c>
      <c r="B538" s="310" t="s">
        <v>999</v>
      </c>
      <c r="C538" s="349"/>
      <c r="D538" s="349"/>
      <c r="E538" s="314"/>
      <c r="F538" s="284" t="str">
        <f t="shared" si="47"/>
        <v>否</v>
      </c>
      <c r="G538" s="163" t="str">
        <f t="shared" si="48"/>
        <v>项</v>
      </c>
    </row>
    <row r="539" ht="18.75" spans="1:7">
      <c r="A539" s="452" t="s">
        <v>1000</v>
      </c>
      <c r="B539" s="310" t="s">
        <v>1001</v>
      </c>
      <c r="C539" s="349"/>
      <c r="D539" s="349"/>
      <c r="E539" s="314"/>
      <c r="F539" s="284" t="str">
        <f t="shared" si="47"/>
        <v>否</v>
      </c>
      <c r="G539" s="163" t="str">
        <f t="shared" si="48"/>
        <v>项</v>
      </c>
    </row>
    <row r="540" ht="18.75" spans="1:7">
      <c r="A540" s="452" t="s">
        <v>1002</v>
      </c>
      <c r="B540" s="310" t="s">
        <v>1003</v>
      </c>
      <c r="C540" s="349"/>
      <c r="D540" s="349"/>
      <c r="E540" s="314"/>
      <c r="F540" s="284" t="str">
        <f t="shared" si="47"/>
        <v>否</v>
      </c>
      <c r="G540" s="163" t="str">
        <f t="shared" si="48"/>
        <v>项</v>
      </c>
    </row>
    <row r="541" ht="18.75" spans="1:7">
      <c r="A541" s="444" t="s">
        <v>1004</v>
      </c>
      <c r="B541" s="310" t="s">
        <v>1005</v>
      </c>
      <c r="C541" s="349"/>
      <c r="D541" s="349">
        <v>5</v>
      </c>
      <c r="E541" s="314" t="str">
        <f t="shared" ref="E541:E545" si="54">IF(C541&gt;0,D541/C541-1,IF(C541&lt;0,-(D541/C541-1),""))</f>
        <v/>
      </c>
      <c r="F541" s="284" t="str">
        <f t="shared" si="47"/>
        <v>是</v>
      </c>
      <c r="G541" s="163" t="str">
        <f t="shared" si="48"/>
        <v>项</v>
      </c>
    </row>
    <row r="542" ht="18.75" spans="1:7">
      <c r="A542" s="443" t="s">
        <v>1006</v>
      </c>
      <c r="B542" s="307" t="s">
        <v>1007</v>
      </c>
      <c r="C542" s="347">
        <f>SUBTOTAL(9,C543:C545)</f>
        <v>95</v>
      </c>
      <c r="D542" s="347">
        <f>SUBTOTAL(9,D543:D545)</f>
        <v>110</v>
      </c>
      <c r="E542" s="185">
        <f>(D542-C542)/C542</f>
        <v>0.158</v>
      </c>
      <c r="F542" s="284" t="str">
        <f t="shared" si="47"/>
        <v>是</v>
      </c>
      <c r="G542" s="163" t="str">
        <f t="shared" si="48"/>
        <v>款</v>
      </c>
    </row>
    <row r="543" ht="18.75" spans="1:7">
      <c r="A543" s="444" t="s">
        <v>1008</v>
      </c>
      <c r="B543" s="310" t="s">
        <v>1009</v>
      </c>
      <c r="C543" s="349"/>
      <c r="D543" s="349"/>
      <c r="E543" s="314"/>
      <c r="F543" s="284" t="str">
        <f t="shared" si="47"/>
        <v>否</v>
      </c>
      <c r="G543" s="163" t="str">
        <f t="shared" si="48"/>
        <v>项</v>
      </c>
    </row>
    <row r="544" ht="18.75" spans="1:7">
      <c r="A544" s="444" t="s">
        <v>1010</v>
      </c>
      <c r="B544" s="310" t="s">
        <v>1011</v>
      </c>
      <c r="C544" s="349">
        <v>40</v>
      </c>
      <c r="D544" s="349">
        <v>80</v>
      </c>
      <c r="E544" s="314">
        <f t="shared" si="54"/>
        <v>1</v>
      </c>
      <c r="F544" s="284" t="str">
        <f t="shared" si="47"/>
        <v>是</v>
      </c>
      <c r="G544" s="163" t="str">
        <f t="shared" si="48"/>
        <v>项</v>
      </c>
    </row>
    <row r="545" ht="18.75" spans="1:7">
      <c r="A545" s="444" t="s">
        <v>1012</v>
      </c>
      <c r="B545" s="310" t="s">
        <v>1013</v>
      </c>
      <c r="C545" s="349">
        <v>55</v>
      </c>
      <c r="D545" s="349">
        <v>30</v>
      </c>
      <c r="E545" s="314">
        <f t="shared" si="54"/>
        <v>-0.455</v>
      </c>
      <c r="F545" s="284" t="str">
        <f t="shared" si="47"/>
        <v>是</v>
      </c>
      <c r="G545" s="163" t="str">
        <f t="shared" si="48"/>
        <v>项</v>
      </c>
    </row>
    <row r="546" ht="18.75" spans="1:7">
      <c r="A546" s="443" t="s">
        <v>83</v>
      </c>
      <c r="B546" s="307" t="s">
        <v>84</v>
      </c>
      <c r="C546" s="347">
        <f>C547+C566+C574+C576+C585+C589+C599+C607+C614+C622+C631+C637+C640+C643+C646+C649+C652+C656+C661+C669+C672</f>
        <v>124574</v>
      </c>
      <c r="D546" s="347">
        <f>D547+D566+D574+D576+D585+D589+D599+D607+D614+D622+D631+D637+D640+D643+D646+D649+D652+D656+D661+D669+D672</f>
        <v>116044</v>
      </c>
      <c r="E546" s="185">
        <f>(D546-C546)/C546</f>
        <v>-0.068</v>
      </c>
      <c r="F546" s="284" t="str">
        <f t="shared" ref="F546:F585" si="55">IF(LEN(A546)=3,"是",IF(B546&lt;&gt;"",IF(SUM(C546:D546)&lt;&gt;0,"是","否"),"是"))</f>
        <v>是</v>
      </c>
      <c r="G546" s="163" t="str">
        <f t="shared" ref="G546:G585" si="56">IF(LEN(A546)=3,"类",IF(LEN(A546)=5,"款","项"))</f>
        <v>类</v>
      </c>
    </row>
    <row r="547" ht="18.75" spans="1:7">
      <c r="A547" s="443" t="s">
        <v>1014</v>
      </c>
      <c r="B547" s="307" t="s">
        <v>1015</v>
      </c>
      <c r="C547" s="347">
        <f>SUBTOTAL(9,C548:C565)</f>
        <v>2781</v>
      </c>
      <c r="D547" s="347">
        <f>SUBTOTAL(9,D548:D565)</f>
        <v>2300</v>
      </c>
      <c r="E547" s="185">
        <f>(D547-C547)/C547</f>
        <v>-0.173</v>
      </c>
      <c r="F547" s="284" t="str">
        <f t="shared" si="55"/>
        <v>是</v>
      </c>
      <c r="G547" s="163" t="str">
        <f t="shared" si="56"/>
        <v>款</v>
      </c>
    </row>
    <row r="548" ht="18.75" spans="1:7">
      <c r="A548" s="444" t="s">
        <v>1016</v>
      </c>
      <c r="B548" s="310" t="s">
        <v>139</v>
      </c>
      <c r="C548" s="349">
        <v>1812</v>
      </c>
      <c r="D548" s="349">
        <v>1715</v>
      </c>
      <c r="E548" s="314">
        <f>IF(C548&gt;0,D548/C548-1,IF(C548&lt;0,-(D548/C548-1),""))</f>
        <v>-0.054</v>
      </c>
      <c r="F548" s="284" t="str">
        <f t="shared" si="55"/>
        <v>是</v>
      </c>
      <c r="G548" s="163" t="str">
        <f t="shared" si="56"/>
        <v>项</v>
      </c>
    </row>
    <row r="549" ht="18.75" spans="1:7">
      <c r="A549" s="444" t="s">
        <v>1017</v>
      </c>
      <c r="B549" s="310" t="s">
        <v>141</v>
      </c>
      <c r="C549" s="349">
        <v>264</v>
      </c>
      <c r="D549" s="349">
        <v>121</v>
      </c>
      <c r="E549" s="314">
        <f>IF(C549&gt;0,D549/C549-1,IF(C549&lt;0,-(D549/C549-1),""))</f>
        <v>-0.542</v>
      </c>
      <c r="F549" s="284" t="str">
        <f t="shared" si="55"/>
        <v>是</v>
      </c>
      <c r="G549" s="163" t="str">
        <f t="shared" si="56"/>
        <v>项</v>
      </c>
    </row>
    <row r="550" ht="18.75" spans="1:7">
      <c r="A550" s="444" t="s">
        <v>1018</v>
      </c>
      <c r="B550" s="310" t="s">
        <v>143</v>
      </c>
      <c r="C550" s="349"/>
      <c r="D550" s="349"/>
      <c r="E550" s="314"/>
      <c r="F550" s="284" t="str">
        <f t="shared" si="55"/>
        <v>否</v>
      </c>
      <c r="G550" s="163" t="str">
        <f t="shared" si="56"/>
        <v>项</v>
      </c>
    </row>
    <row r="551" ht="18.75" spans="1:7">
      <c r="A551" s="444" t="s">
        <v>1019</v>
      </c>
      <c r="B551" s="310" t="s">
        <v>1020</v>
      </c>
      <c r="C551" s="349">
        <v>353</v>
      </c>
      <c r="D551" s="349">
        <v>100</v>
      </c>
      <c r="E551" s="314">
        <f t="shared" ref="E551:E556" si="57">IF(C551&gt;0,D551/C551-1,IF(C551&lt;0,-(D551/C551-1),""))</f>
        <v>-0.717</v>
      </c>
      <c r="F551" s="284" t="str">
        <f t="shared" si="55"/>
        <v>是</v>
      </c>
      <c r="G551" s="163" t="str">
        <f t="shared" si="56"/>
        <v>项</v>
      </c>
    </row>
    <row r="552" ht="18.75" spans="1:7">
      <c r="A552" s="444" t="s">
        <v>1021</v>
      </c>
      <c r="B552" s="310" t="s">
        <v>1022</v>
      </c>
      <c r="C552" s="349">
        <v>100</v>
      </c>
      <c r="D552" s="349">
        <v>100</v>
      </c>
      <c r="E552" s="314">
        <f t="shared" si="57"/>
        <v>0</v>
      </c>
      <c r="F552" s="284" t="str">
        <f t="shared" si="55"/>
        <v>是</v>
      </c>
      <c r="G552" s="163" t="str">
        <f t="shared" si="56"/>
        <v>项</v>
      </c>
    </row>
    <row r="553" ht="18.75" spans="1:7">
      <c r="A553" s="444" t="s">
        <v>1023</v>
      </c>
      <c r="B553" s="310" t="s">
        <v>1024</v>
      </c>
      <c r="C553" s="349">
        <v>15</v>
      </c>
      <c r="D553" s="349">
        <v>5</v>
      </c>
      <c r="E553" s="314">
        <f t="shared" si="57"/>
        <v>-0.667</v>
      </c>
      <c r="F553" s="284" t="str">
        <f t="shared" si="55"/>
        <v>是</v>
      </c>
      <c r="G553" s="163" t="str">
        <f t="shared" si="56"/>
        <v>项</v>
      </c>
    </row>
    <row r="554" ht="18.75" spans="1:7">
      <c r="A554" s="444" t="s">
        <v>1025</v>
      </c>
      <c r="B554" s="310" t="s">
        <v>1026</v>
      </c>
      <c r="C554" s="349">
        <v>13</v>
      </c>
      <c r="D554" s="349">
        <v>22</v>
      </c>
      <c r="E554" s="314">
        <f t="shared" si="57"/>
        <v>0.692</v>
      </c>
      <c r="F554" s="284" t="str">
        <f t="shared" si="55"/>
        <v>是</v>
      </c>
      <c r="G554" s="163" t="str">
        <f t="shared" si="56"/>
        <v>项</v>
      </c>
    </row>
    <row r="555" ht="18.75" spans="1:7">
      <c r="A555" s="444" t="s">
        <v>1027</v>
      </c>
      <c r="B555" s="310" t="s">
        <v>240</v>
      </c>
      <c r="C555" s="349"/>
      <c r="D555" s="349"/>
      <c r="E555" s="314"/>
      <c r="F555" s="284" t="str">
        <f t="shared" si="55"/>
        <v>否</v>
      </c>
      <c r="G555" s="163" t="str">
        <f t="shared" si="56"/>
        <v>项</v>
      </c>
    </row>
    <row r="556" ht="18.75" spans="1:7">
      <c r="A556" s="444" t="s">
        <v>1028</v>
      </c>
      <c r="B556" s="310" t="s">
        <v>1029</v>
      </c>
      <c r="C556" s="349"/>
      <c r="D556" s="349">
        <v>5</v>
      </c>
      <c r="E556" s="314" t="str">
        <f>IF(C556&gt;0,D556/C556-1,IF(C556&lt;0,-(D556/C556-1),""))</f>
        <v/>
      </c>
      <c r="F556" s="284" t="str">
        <f t="shared" si="55"/>
        <v>是</v>
      </c>
      <c r="G556" s="163" t="str">
        <f t="shared" si="56"/>
        <v>项</v>
      </c>
    </row>
    <row r="557" ht="18.75" spans="1:7">
      <c r="A557" s="444" t="s">
        <v>1030</v>
      </c>
      <c r="B557" s="310" t="s">
        <v>1031</v>
      </c>
      <c r="C557" s="349"/>
      <c r="D557" s="349"/>
      <c r="E557" s="314"/>
      <c r="F557" s="284" t="str">
        <f t="shared" si="55"/>
        <v>否</v>
      </c>
      <c r="G557" s="163" t="str">
        <f t="shared" si="56"/>
        <v>项</v>
      </c>
    </row>
    <row r="558" ht="18.75" spans="1:7">
      <c r="A558" s="444" t="s">
        <v>1032</v>
      </c>
      <c r="B558" s="310" t="s">
        <v>1033</v>
      </c>
      <c r="C558" s="349"/>
      <c r="D558" s="349"/>
      <c r="E558" s="314"/>
      <c r="F558" s="284" t="str">
        <f t="shared" si="55"/>
        <v>否</v>
      </c>
      <c r="G558" s="163" t="str">
        <f t="shared" si="56"/>
        <v>项</v>
      </c>
    </row>
    <row r="559" ht="18.75" spans="1:7">
      <c r="A559" s="444" t="s">
        <v>1034</v>
      </c>
      <c r="B559" s="310" t="s">
        <v>1035</v>
      </c>
      <c r="C559" s="349">
        <v>15</v>
      </c>
      <c r="D559" s="349">
        <v>10</v>
      </c>
      <c r="E559" s="314">
        <f>IF(C559&gt;0,D559/C559-1,IF(C559&lt;0,-(D559/C559-1),""))</f>
        <v>-0.333</v>
      </c>
      <c r="F559" s="284" t="str">
        <f t="shared" si="55"/>
        <v>是</v>
      </c>
      <c r="G559" s="163" t="str">
        <f t="shared" si="56"/>
        <v>项</v>
      </c>
    </row>
    <row r="560" ht="18.75" spans="1:7">
      <c r="A560" s="446">
        <v>2080113</v>
      </c>
      <c r="B560" s="451" t="s">
        <v>306</v>
      </c>
      <c r="C560" s="349">
        <v>0</v>
      </c>
      <c r="D560" s="349">
        <v>0</v>
      </c>
      <c r="E560" s="314" t="str">
        <f t="shared" ref="E560:E565" si="58">IF(C560&gt;0,D560/C560-1,IF(C560&lt;0,-(D560/C560-1),""))</f>
        <v/>
      </c>
      <c r="F560" s="284" t="str">
        <f t="shared" si="55"/>
        <v>否</v>
      </c>
      <c r="G560" s="163" t="str">
        <f t="shared" si="56"/>
        <v>项</v>
      </c>
    </row>
    <row r="561" ht="18.75" spans="1:7">
      <c r="A561" s="446">
        <v>2080114</v>
      </c>
      <c r="B561" s="451" t="s">
        <v>308</v>
      </c>
      <c r="C561" s="349">
        <v>0</v>
      </c>
      <c r="D561" s="349">
        <v>0</v>
      </c>
      <c r="E561" s="314" t="str">
        <f t="shared" si="58"/>
        <v/>
      </c>
      <c r="F561" s="284" t="str">
        <f t="shared" si="55"/>
        <v>否</v>
      </c>
      <c r="G561" s="163" t="str">
        <f t="shared" si="56"/>
        <v>项</v>
      </c>
    </row>
    <row r="562" ht="18.75" spans="1:7">
      <c r="A562" s="446">
        <v>2080115</v>
      </c>
      <c r="B562" s="451" t="s">
        <v>310</v>
      </c>
      <c r="C562" s="349">
        <v>0</v>
      </c>
      <c r="D562" s="349">
        <v>0</v>
      </c>
      <c r="E562" s="314" t="str">
        <f t="shared" si="58"/>
        <v/>
      </c>
      <c r="F562" s="284" t="str">
        <f t="shared" si="55"/>
        <v>否</v>
      </c>
      <c r="G562" s="163" t="str">
        <f t="shared" si="56"/>
        <v>项</v>
      </c>
    </row>
    <row r="563" ht="18.75" spans="1:7">
      <c r="A563" s="446">
        <v>2080116</v>
      </c>
      <c r="B563" s="451" t="s">
        <v>312</v>
      </c>
      <c r="C563" s="349"/>
      <c r="D563" s="349"/>
      <c r="E563" s="314"/>
      <c r="F563" s="284" t="str">
        <f t="shared" si="55"/>
        <v>否</v>
      </c>
      <c r="G563" s="163" t="str">
        <f t="shared" si="56"/>
        <v>项</v>
      </c>
    </row>
    <row r="564" ht="18.75" spans="1:7">
      <c r="A564" s="446">
        <v>2080150</v>
      </c>
      <c r="B564" s="451" t="s">
        <v>157</v>
      </c>
      <c r="C564" s="349">
        <v>0</v>
      </c>
      <c r="D564" s="349">
        <v>0</v>
      </c>
      <c r="E564" s="314" t="str">
        <f t="shared" si="58"/>
        <v/>
      </c>
      <c r="F564" s="284" t="str">
        <f t="shared" si="55"/>
        <v>否</v>
      </c>
      <c r="G564" s="163" t="str">
        <f t="shared" si="56"/>
        <v>项</v>
      </c>
    </row>
    <row r="565" ht="18.75" spans="1:7">
      <c r="A565" s="444" t="s">
        <v>1036</v>
      </c>
      <c r="B565" s="310" t="s">
        <v>1037</v>
      </c>
      <c r="C565" s="349">
        <v>209</v>
      </c>
      <c r="D565" s="349">
        <v>222</v>
      </c>
      <c r="E565" s="314">
        <f t="shared" si="58"/>
        <v>0.062</v>
      </c>
      <c r="F565" s="284" t="str">
        <f t="shared" si="55"/>
        <v>是</v>
      </c>
      <c r="G565" s="163" t="str">
        <f t="shared" si="56"/>
        <v>项</v>
      </c>
    </row>
    <row r="566" ht="18.75" spans="1:7">
      <c r="A566" s="443" t="s">
        <v>1038</v>
      </c>
      <c r="B566" s="307" t="s">
        <v>1039</v>
      </c>
      <c r="C566" s="347">
        <f>SUBTOTAL(9,C567:C573)</f>
        <v>12248</v>
      </c>
      <c r="D566" s="347">
        <f>SUBTOTAL(9,D567:D573)</f>
        <v>1031</v>
      </c>
      <c r="E566" s="185">
        <f>(D566-C566)/C566</f>
        <v>-0.916</v>
      </c>
      <c r="F566" s="284" t="str">
        <f t="shared" si="55"/>
        <v>是</v>
      </c>
      <c r="G566" s="163" t="str">
        <f t="shared" si="56"/>
        <v>款</v>
      </c>
    </row>
    <row r="567" ht="18.75" spans="1:7">
      <c r="A567" s="444" t="s">
        <v>1040</v>
      </c>
      <c r="B567" s="310" t="s">
        <v>139</v>
      </c>
      <c r="C567" s="349">
        <v>568</v>
      </c>
      <c r="D567" s="349">
        <v>582</v>
      </c>
      <c r="E567" s="314">
        <f>IF(C567&gt;0,D567/C567-1,IF(C567&lt;0,-(D567/C567-1),""))</f>
        <v>0.025</v>
      </c>
      <c r="F567" s="284" t="str">
        <f t="shared" si="55"/>
        <v>是</v>
      </c>
      <c r="G567" s="163" t="str">
        <f t="shared" si="56"/>
        <v>项</v>
      </c>
    </row>
    <row r="568" ht="18.75" spans="1:7">
      <c r="A568" s="444" t="s">
        <v>1041</v>
      </c>
      <c r="B568" s="310" t="s">
        <v>141</v>
      </c>
      <c r="C568" s="349">
        <v>1</v>
      </c>
      <c r="D568" s="349">
        <v>10</v>
      </c>
      <c r="E568" s="314">
        <f t="shared" ref="E568:E571" si="59">IF(C568&gt;0,D568/C568-1,IF(C568&lt;0,-(D568/C568-1),""))</f>
        <v>9</v>
      </c>
      <c r="F568" s="284" t="str">
        <f t="shared" si="55"/>
        <v>是</v>
      </c>
      <c r="G568" s="163" t="str">
        <f t="shared" si="56"/>
        <v>项</v>
      </c>
    </row>
    <row r="569" ht="18.75" spans="1:7">
      <c r="A569" s="444" t="s">
        <v>1042</v>
      </c>
      <c r="B569" s="310" t="s">
        <v>143</v>
      </c>
      <c r="C569" s="349"/>
      <c r="D569" s="349"/>
      <c r="E569" s="314"/>
      <c r="F569" s="284" t="str">
        <f t="shared" si="55"/>
        <v>否</v>
      </c>
      <c r="G569" s="163" t="str">
        <f t="shared" si="56"/>
        <v>项</v>
      </c>
    </row>
    <row r="570" ht="18.75" spans="1:7">
      <c r="A570" s="444" t="s">
        <v>1043</v>
      </c>
      <c r="B570" s="310" t="s">
        <v>1044</v>
      </c>
      <c r="C570" s="349">
        <v>21</v>
      </c>
      <c r="D570" s="349">
        <v>205</v>
      </c>
      <c r="E570" s="314">
        <f t="shared" si="59"/>
        <v>8.762</v>
      </c>
      <c r="F570" s="284" t="str">
        <f t="shared" si="55"/>
        <v>是</v>
      </c>
      <c r="G570" s="163" t="str">
        <f t="shared" si="56"/>
        <v>项</v>
      </c>
    </row>
    <row r="571" ht="18.75" spans="1:7">
      <c r="A571" s="444" t="s">
        <v>1045</v>
      </c>
      <c r="B571" s="310" t="s">
        <v>1046</v>
      </c>
      <c r="C571" s="349">
        <v>4</v>
      </c>
      <c r="D571" s="349">
        <v>4</v>
      </c>
      <c r="E571" s="314">
        <f t="shared" si="59"/>
        <v>0</v>
      </c>
      <c r="F571" s="284" t="str">
        <f t="shared" si="55"/>
        <v>是</v>
      </c>
      <c r="G571" s="163" t="str">
        <f t="shared" si="56"/>
        <v>项</v>
      </c>
    </row>
    <row r="572" ht="18.75" spans="1:7">
      <c r="A572" s="444" t="s">
        <v>1047</v>
      </c>
      <c r="B572" s="310" t="s">
        <v>1048</v>
      </c>
      <c r="C572" s="349">
        <v>11607</v>
      </c>
      <c r="D572" s="349"/>
      <c r="E572" s="314"/>
      <c r="F572" s="284" t="str">
        <f t="shared" si="55"/>
        <v>是</v>
      </c>
      <c r="G572" s="163" t="str">
        <f t="shared" si="56"/>
        <v>项</v>
      </c>
    </row>
    <row r="573" ht="18.75" spans="1:7">
      <c r="A573" s="444" t="s">
        <v>1049</v>
      </c>
      <c r="B573" s="310" t="s">
        <v>1050</v>
      </c>
      <c r="C573" s="349">
        <v>47</v>
      </c>
      <c r="D573" s="349">
        <v>230</v>
      </c>
      <c r="E573" s="314"/>
      <c r="F573" s="284" t="str">
        <f t="shared" si="55"/>
        <v>是</v>
      </c>
      <c r="G573" s="163" t="str">
        <f t="shared" si="56"/>
        <v>项</v>
      </c>
    </row>
    <row r="574" ht="18.75" spans="1:7">
      <c r="A574" s="443" t="s">
        <v>1051</v>
      </c>
      <c r="B574" s="307" t="s">
        <v>1052</v>
      </c>
      <c r="C574" s="347">
        <f>SUM(C575:C575)</f>
        <v>0</v>
      </c>
      <c r="D574" s="347">
        <f>SUM(D575:D575)</f>
        <v>0</v>
      </c>
      <c r="E574" s="319" t="str">
        <f t="shared" ref="E574:E578" si="60">IF(C574&gt;0,D574/C574-1,IF(C574&lt;0,-(D574/C574-1),""))</f>
        <v/>
      </c>
      <c r="F574" s="284" t="str">
        <f t="shared" si="55"/>
        <v>否</v>
      </c>
      <c r="G574" s="163" t="str">
        <f t="shared" si="56"/>
        <v>款</v>
      </c>
    </row>
    <row r="575" ht="18.75" spans="1:7">
      <c r="A575" s="444" t="s">
        <v>1053</v>
      </c>
      <c r="B575" s="310" t="s">
        <v>1054</v>
      </c>
      <c r="C575" s="349">
        <v>0</v>
      </c>
      <c r="D575" s="349">
        <v>0</v>
      </c>
      <c r="E575" s="314" t="str">
        <f t="shared" si="60"/>
        <v/>
      </c>
      <c r="F575" s="284" t="str">
        <f t="shared" si="55"/>
        <v>否</v>
      </c>
      <c r="G575" s="163" t="str">
        <f t="shared" si="56"/>
        <v>项</v>
      </c>
    </row>
    <row r="576" ht="18.75" spans="1:7">
      <c r="A576" s="443" t="s">
        <v>1055</v>
      </c>
      <c r="B576" s="307" t="s">
        <v>1056</v>
      </c>
      <c r="C576" s="347">
        <f>SUBTOTAL(9,C577:C584)</f>
        <v>67565</v>
      </c>
      <c r="D576" s="347">
        <f>SUBTOTAL(9,D577:D584)</f>
        <v>71470</v>
      </c>
      <c r="E576" s="185">
        <f>(D576-C576)/C576</f>
        <v>0.058</v>
      </c>
      <c r="F576" s="284" t="str">
        <f t="shared" si="55"/>
        <v>是</v>
      </c>
      <c r="G576" s="163" t="str">
        <f t="shared" si="56"/>
        <v>款</v>
      </c>
    </row>
    <row r="577" ht="18.75" spans="1:7">
      <c r="A577" s="444" t="s">
        <v>1057</v>
      </c>
      <c r="B577" s="310" t="s">
        <v>1058</v>
      </c>
      <c r="C577" s="349">
        <v>7155</v>
      </c>
      <c r="D577" s="349">
        <v>7022</v>
      </c>
      <c r="E577" s="314">
        <f t="shared" si="60"/>
        <v>-0.019</v>
      </c>
      <c r="F577" s="284" t="str">
        <f t="shared" si="55"/>
        <v>是</v>
      </c>
      <c r="G577" s="163" t="str">
        <f t="shared" si="56"/>
        <v>项</v>
      </c>
    </row>
    <row r="578" ht="18.75" spans="1:7">
      <c r="A578" s="444" t="s">
        <v>1059</v>
      </c>
      <c r="B578" s="310" t="s">
        <v>1060</v>
      </c>
      <c r="C578" s="349">
        <v>12678</v>
      </c>
      <c r="D578" s="349">
        <v>13431</v>
      </c>
      <c r="E578" s="314">
        <f t="shared" si="60"/>
        <v>0.059</v>
      </c>
      <c r="F578" s="284" t="str">
        <f t="shared" si="55"/>
        <v>是</v>
      </c>
      <c r="G578" s="163" t="str">
        <f t="shared" si="56"/>
        <v>项</v>
      </c>
    </row>
    <row r="579" ht="18.75" spans="1:7">
      <c r="A579" s="444" t="s">
        <v>1061</v>
      </c>
      <c r="B579" s="310" t="s">
        <v>1062</v>
      </c>
      <c r="C579" s="349"/>
      <c r="D579" s="349"/>
      <c r="E579" s="314"/>
      <c r="F579" s="284" t="str">
        <f t="shared" si="55"/>
        <v>否</v>
      </c>
      <c r="G579" s="163" t="str">
        <f t="shared" si="56"/>
        <v>项</v>
      </c>
    </row>
    <row r="580" ht="18.75" spans="1:7">
      <c r="A580" s="444" t="s">
        <v>1063</v>
      </c>
      <c r="B580" s="310" t="s">
        <v>1064</v>
      </c>
      <c r="C580" s="349">
        <v>19086</v>
      </c>
      <c r="D580" s="349">
        <v>23075</v>
      </c>
      <c r="E580" s="314">
        <f t="shared" ref="E580:E582" si="61">IF(C580&gt;0,D580/C580-1,IF(C580&lt;0,-(D580/C580-1),""))</f>
        <v>0.209</v>
      </c>
      <c r="F580" s="284" t="str">
        <f t="shared" si="55"/>
        <v>是</v>
      </c>
      <c r="G580" s="163" t="str">
        <f t="shared" si="56"/>
        <v>项</v>
      </c>
    </row>
    <row r="581" ht="18.75" spans="1:7">
      <c r="A581" s="444" t="s">
        <v>1065</v>
      </c>
      <c r="B581" s="310" t="s">
        <v>1066</v>
      </c>
      <c r="C581" s="349">
        <v>8369</v>
      </c>
      <c r="D581" s="349">
        <v>8853</v>
      </c>
      <c r="E581" s="314">
        <f t="shared" si="61"/>
        <v>0.058</v>
      </c>
      <c r="F581" s="284" t="str">
        <f t="shared" si="55"/>
        <v>是</v>
      </c>
      <c r="G581" s="163" t="str">
        <f t="shared" si="56"/>
        <v>项</v>
      </c>
    </row>
    <row r="582" ht="18.75" spans="1:7">
      <c r="A582" s="444" t="s">
        <v>1067</v>
      </c>
      <c r="B582" s="310" t="s">
        <v>1068</v>
      </c>
      <c r="C582" s="349">
        <v>15354</v>
      </c>
      <c r="D582" s="349">
        <v>14000</v>
      </c>
      <c r="E582" s="314">
        <f t="shared" si="61"/>
        <v>-0.088</v>
      </c>
      <c r="F582" s="284" t="str">
        <f t="shared" si="55"/>
        <v>是</v>
      </c>
      <c r="G582" s="163" t="str">
        <f t="shared" si="56"/>
        <v>项</v>
      </c>
    </row>
    <row r="583" ht="18.75" spans="1:7">
      <c r="A583" s="446">
        <v>2080508</v>
      </c>
      <c r="B583" s="451" t="s">
        <v>1069</v>
      </c>
      <c r="C583" s="349">
        <v>0</v>
      </c>
      <c r="E583" s="314" t="str">
        <f>IF(C583&gt;0,D584/C583-1,IF(C583&lt;0,-(D584/C583-1),""))</f>
        <v/>
      </c>
      <c r="F583" s="284" t="str">
        <f t="shared" si="55"/>
        <v>否</v>
      </c>
      <c r="G583" s="163" t="str">
        <f t="shared" si="56"/>
        <v>项</v>
      </c>
    </row>
    <row r="584" ht="18.75" spans="1:7">
      <c r="A584" s="444" t="s">
        <v>1070</v>
      </c>
      <c r="B584" s="310" t="s">
        <v>1071</v>
      </c>
      <c r="C584" s="349">
        <v>4923</v>
      </c>
      <c r="D584" s="349">
        <v>5089</v>
      </c>
      <c r="E584" s="314">
        <f>IF(C584&gt;0,D584/C584-1,IF(C584&lt;0,-(D584/C584-1),""))</f>
        <v>0.034</v>
      </c>
      <c r="F584" s="284" t="str">
        <f t="shared" si="55"/>
        <v>是</v>
      </c>
      <c r="G584" s="163" t="str">
        <f t="shared" si="56"/>
        <v>项</v>
      </c>
    </row>
    <row r="585" ht="18.75" spans="1:7">
      <c r="A585" s="443" t="s">
        <v>1072</v>
      </c>
      <c r="B585" s="307" t="s">
        <v>1073</v>
      </c>
      <c r="C585" s="347">
        <f>SUM(C586:C588)</f>
        <v>0</v>
      </c>
      <c r="D585" s="347">
        <f>SUBTOTAL(9,D586:D588)</f>
        <v>0</v>
      </c>
      <c r="E585" s="319" t="str">
        <f>IF(C585&gt;0,D585/C585-1,IF(C585&lt;0,-(D585/C585-1),""))</f>
        <v/>
      </c>
      <c r="F585" s="284" t="str">
        <f t="shared" si="55"/>
        <v>否</v>
      </c>
      <c r="G585" s="163" t="str">
        <f t="shared" si="56"/>
        <v>款</v>
      </c>
    </row>
    <row r="586" ht="18.75" spans="1:7">
      <c r="A586" s="444" t="s">
        <v>1074</v>
      </c>
      <c r="B586" s="310" t="s">
        <v>1075</v>
      </c>
      <c r="C586" s="349">
        <v>0</v>
      </c>
      <c r="D586" s="349">
        <v>0</v>
      </c>
      <c r="E586" s="314" t="str">
        <f>IF(C586&gt;0,D586/C586-1,IF(C586&lt;0,-(D586/C586-1),""))</f>
        <v/>
      </c>
      <c r="F586" s="284" t="str">
        <f t="shared" ref="F586:F649" si="62">IF(LEN(A586)=3,"是",IF(B586&lt;&gt;"",IF(SUM(C586:D586)&lt;&gt;0,"是","否"),"是"))</f>
        <v>否</v>
      </c>
      <c r="G586" s="163" t="str">
        <f t="shared" ref="G586:G649" si="63">IF(LEN(A586)=3,"类",IF(LEN(A586)=5,"款","项"))</f>
        <v>项</v>
      </c>
    </row>
    <row r="587" ht="18.75" spans="1:7">
      <c r="A587" s="444" t="s">
        <v>1076</v>
      </c>
      <c r="B587" s="310" t="s">
        <v>1077</v>
      </c>
      <c r="C587" s="349">
        <v>0</v>
      </c>
      <c r="D587" s="349">
        <v>0</v>
      </c>
      <c r="E587" s="314" t="str">
        <f>IF(C587&gt;0,D587/C587-1,IF(C587&lt;0,-(D587/C587-1),""))</f>
        <v/>
      </c>
      <c r="F587" s="284" t="str">
        <f t="shared" si="62"/>
        <v>否</v>
      </c>
      <c r="G587" s="163" t="str">
        <f t="shared" si="63"/>
        <v>项</v>
      </c>
    </row>
    <row r="588" ht="18.75" spans="1:7">
      <c r="A588" s="444" t="s">
        <v>1078</v>
      </c>
      <c r="B588" s="310" t="s">
        <v>1079</v>
      </c>
      <c r="C588" s="349">
        <v>0</v>
      </c>
      <c r="D588" s="349">
        <v>0</v>
      </c>
      <c r="E588" s="314" t="str">
        <f>IF(C588&gt;0,D588/C588-1,IF(C588&lt;0,-(D588/C588-1),""))</f>
        <v/>
      </c>
      <c r="F588" s="284" t="str">
        <f t="shared" si="62"/>
        <v>否</v>
      </c>
      <c r="G588" s="163" t="str">
        <f t="shared" si="63"/>
        <v>项</v>
      </c>
    </row>
    <row r="589" ht="18.75" spans="1:7">
      <c r="A589" s="443" t="s">
        <v>1080</v>
      </c>
      <c r="B589" s="307" t="s">
        <v>1081</v>
      </c>
      <c r="C589" s="347">
        <f>SUBTOTAL(9,C590:C598)</f>
        <v>3064</v>
      </c>
      <c r="D589" s="347">
        <f>SUBTOTAL(9,D590:D598)</f>
        <v>985</v>
      </c>
      <c r="E589" s="185">
        <f>(D589-C589)/C589</f>
        <v>-0.679</v>
      </c>
      <c r="F589" s="284" t="str">
        <f t="shared" si="62"/>
        <v>是</v>
      </c>
      <c r="G589" s="163" t="str">
        <f t="shared" si="63"/>
        <v>款</v>
      </c>
    </row>
    <row r="590" ht="18.75" spans="1:7">
      <c r="A590" s="444" t="s">
        <v>1082</v>
      </c>
      <c r="B590" s="310" t="s">
        <v>1083</v>
      </c>
      <c r="C590" s="349"/>
      <c r="D590" s="349"/>
      <c r="E590" s="314"/>
      <c r="F590" s="284" t="str">
        <f t="shared" si="62"/>
        <v>否</v>
      </c>
      <c r="G590" s="163" t="str">
        <f t="shared" si="63"/>
        <v>项</v>
      </c>
    </row>
    <row r="591" ht="18.75" spans="1:7">
      <c r="A591" s="444" t="s">
        <v>1084</v>
      </c>
      <c r="B591" s="310" t="s">
        <v>1085</v>
      </c>
      <c r="C591" s="349">
        <v>8</v>
      </c>
      <c r="D591" s="349">
        <v>0</v>
      </c>
      <c r="E591" s="314">
        <f>IF(C591&gt;0,D591/C591-1,IF(C591&lt;0,-(D591/C591-1),""))</f>
        <v>-1</v>
      </c>
      <c r="F591" s="284" t="str">
        <f t="shared" si="62"/>
        <v>是</v>
      </c>
      <c r="G591" s="163" t="str">
        <f t="shared" si="63"/>
        <v>项</v>
      </c>
    </row>
    <row r="592" ht="18.75" spans="1:7">
      <c r="A592" s="444" t="s">
        <v>1086</v>
      </c>
      <c r="B592" s="310" t="s">
        <v>1087</v>
      </c>
      <c r="C592" s="349">
        <v>2</v>
      </c>
      <c r="D592" s="349">
        <v>13</v>
      </c>
      <c r="E592" s="314">
        <f>IF(C592&gt;0,D592/C592-1,IF(C592&lt;0,-(D592/C592-1),""))</f>
        <v>5.5</v>
      </c>
      <c r="F592" s="284" t="str">
        <f t="shared" si="62"/>
        <v>是</v>
      </c>
      <c r="G592" s="163" t="str">
        <f t="shared" si="63"/>
        <v>项</v>
      </c>
    </row>
    <row r="593" ht="18.75" spans="1:7">
      <c r="A593" s="444" t="s">
        <v>1088</v>
      </c>
      <c r="B593" s="310" t="s">
        <v>1089</v>
      </c>
      <c r="C593" s="349">
        <v>10</v>
      </c>
      <c r="D593" s="349">
        <v>34</v>
      </c>
      <c r="E593" s="314">
        <f>IF(C593&gt;0,D593/C593-1,IF(C593&lt;0,-(D593/C593-1),""))</f>
        <v>2.4</v>
      </c>
      <c r="F593" s="284" t="str">
        <f t="shared" si="62"/>
        <v>是</v>
      </c>
      <c r="G593" s="163" t="str">
        <f t="shared" si="63"/>
        <v>项</v>
      </c>
    </row>
    <row r="594" ht="18.75" spans="1:7">
      <c r="A594" s="444" t="s">
        <v>1090</v>
      </c>
      <c r="B594" s="310" t="s">
        <v>1091</v>
      </c>
      <c r="C594" s="349">
        <v>0</v>
      </c>
      <c r="D594" s="349">
        <v>0</v>
      </c>
      <c r="E594" s="314" t="str">
        <f>IF(C594&gt;0,D594/C594-1,IF(C594&lt;0,-(D594/C594-1),""))</f>
        <v/>
      </c>
      <c r="F594" s="284" t="str">
        <f t="shared" si="62"/>
        <v>否</v>
      </c>
      <c r="G594" s="163" t="str">
        <f t="shared" si="63"/>
        <v>项</v>
      </c>
    </row>
    <row r="595" ht="18.75" spans="1:7">
      <c r="A595" s="444" t="s">
        <v>1092</v>
      </c>
      <c r="B595" s="310" t="s">
        <v>1093</v>
      </c>
      <c r="C595" s="349">
        <v>2664</v>
      </c>
      <c r="D595" s="349">
        <v>793</v>
      </c>
      <c r="E595" s="314">
        <f t="shared" ref="E595:E604" si="64">IF(C595&gt;0,D595/C595-1,IF(C595&lt;0,-(D595/C595-1),""))</f>
        <v>-0.702</v>
      </c>
      <c r="F595" s="284" t="str">
        <f t="shared" si="62"/>
        <v>是</v>
      </c>
      <c r="G595" s="163" t="str">
        <f t="shared" si="63"/>
        <v>项</v>
      </c>
    </row>
    <row r="596" ht="18.75" spans="1:7">
      <c r="A596" s="444" t="s">
        <v>1094</v>
      </c>
      <c r="B596" s="310" t="s">
        <v>1095</v>
      </c>
      <c r="C596" s="349">
        <v>0</v>
      </c>
      <c r="D596" s="349">
        <v>0</v>
      </c>
      <c r="E596" s="314" t="str">
        <f t="shared" si="64"/>
        <v/>
      </c>
      <c r="F596" s="284" t="str">
        <f t="shared" si="62"/>
        <v>否</v>
      </c>
      <c r="G596" s="163" t="str">
        <f t="shared" si="63"/>
        <v>项</v>
      </c>
    </row>
    <row r="597" ht="18.75" spans="1:7">
      <c r="A597" s="444" t="s">
        <v>1096</v>
      </c>
      <c r="B597" s="310" t="s">
        <v>1097</v>
      </c>
      <c r="C597" s="349">
        <v>0</v>
      </c>
      <c r="D597" s="349">
        <v>0</v>
      </c>
      <c r="E597" s="314" t="str">
        <f t="shared" si="64"/>
        <v/>
      </c>
      <c r="F597" s="284" t="str">
        <f t="shared" si="62"/>
        <v>否</v>
      </c>
      <c r="G597" s="163" t="str">
        <f t="shared" si="63"/>
        <v>项</v>
      </c>
    </row>
    <row r="598" ht="18.75" spans="1:7">
      <c r="A598" s="444" t="s">
        <v>1098</v>
      </c>
      <c r="B598" s="310" t="s">
        <v>1099</v>
      </c>
      <c r="C598" s="349">
        <v>380</v>
      </c>
      <c r="D598" s="349">
        <v>145</v>
      </c>
      <c r="E598" s="314">
        <f t="shared" si="64"/>
        <v>-0.618</v>
      </c>
      <c r="F598" s="284" t="str">
        <f t="shared" si="62"/>
        <v>是</v>
      </c>
      <c r="G598" s="163" t="str">
        <f t="shared" si="63"/>
        <v>项</v>
      </c>
    </row>
    <row r="599" ht="18.75" spans="1:7">
      <c r="A599" s="443" t="s">
        <v>1100</v>
      </c>
      <c r="B599" s="307" t="s">
        <v>1101</v>
      </c>
      <c r="C599" s="347">
        <f>SUBTOTAL(9,C600:C606)</f>
        <v>7741</v>
      </c>
      <c r="D599" s="347">
        <f>SUBTOTAL(9,D600:D606)</f>
        <v>6677</v>
      </c>
      <c r="E599" s="185">
        <f>(D599-C599)/C599</f>
        <v>-0.137</v>
      </c>
      <c r="F599" s="284" t="str">
        <f t="shared" si="62"/>
        <v>是</v>
      </c>
      <c r="G599" s="163" t="str">
        <f t="shared" si="63"/>
        <v>款</v>
      </c>
    </row>
    <row r="600" ht="18.75" spans="1:7">
      <c r="A600" s="444" t="s">
        <v>1102</v>
      </c>
      <c r="B600" s="310" t="s">
        <v>1103</v>
      </c>
      <c r="C600" s="349">
        <v>2182</v>
      </c>
      <c r="D600" s="349">
        <v>2048</v>
      </c>
      <c r="E600" s="314">
        <f t="shared" si="64"/>
        <v>-0.061</v>
      </c>
      <c r="F600" s="284" t="str">
        <f t="shared" si="62"/>
        <v>是</v>
      </c>
      <c r="G600" s="163" t="str">
        <f t="shared" si="63"/>
        <v>项</v>
      </c>
    </row>
    <row r="601" ht="18.75" spans="1:7">
      <c r="A601" s="444" t="s">
        <v>1104</v>
      </c>
      <c r="B601" s="310" t="s">
        <v>1105</v>
      </c>
      <c r="C601" s="349">
        <v>420</v>
      </c>
      <c r="D601" s="349">
        <v>480</v>
      </c>
      <c r="E601" s="314">
        <f t="shared" si="64"/>
        <v>0.143</v>
      </c>
      <c r="F601" s="284" t="str">
        <f t="shared" si="62"/>
        <v>是</v>
      </c>
      <c r="G601" s="163" t="str">
        <f t="shared" si="63"/>
        <v>项</v>
      </c>
    </row>
    <row r="602" ht="18.75" spans="1:7">
      <c r="A602" s="444" t="s">
        <v>1106</v>
      </c>
      <c r="B602" s="310" t="s">
        <v>1107</v>
      </c>
      <c r="C602" s="349">
        <v>6</v>
      </c>
      <c r="D602" s="349">
        <v>36</v>
      </c>
      <c r="E602" s="314">
        <f t="shared" si="64"/>
        <v>5</v>
      </c>
      <c r="F602" s="284" t="str">
        <f t="shared" si="62"/>
        <v>是</v>
      </c>
      <c r="G602" s="163" t="str">
        <f t="shared" si="63"/>
        <v>项</v>
      </c>
    </row>
    <row r="603" s="410" customFormat="1" ht="18.75" spans="1:7">
      <c r="A603" s="444" t="s">
        <v>1108</v>
      </c>
      <c r="B603" s="310" t="s">
        <v>1109</v>
      </c>
      <c r="C603" s="349"/>
      <c r="D603" s="349"/>
      <c r="E603" s="314" t="str">
        <f t="shared" si="64"/>
        <v/>
      </c>
      <c r="F603" s="284" t="str">
        <f t="shared" si="62"/>
        <v>否</v>
      </c>
      <c r="G603" s="163" t="str">
        <f t="shared" si="63"/>
        <v>项</v>
      </c>
    </row>
    <row r="604" ht="18.75" spans="1:7">
      <c r="A604" s="444" t="s">
        <v>1110</v>
      </c>
      <c r="B604" s="310" t="s">
        <v>1111</v>
      </c>
      <c r="C604" s="349">
        <v>616</v>
      </c>
      <c r="D604" s="349">
        <v>409</v>
      </c>
      <c r="E604" s="314">
        <f t="shared" si="64"/>
        <v>-0.336</v>
      </c>
      <c r="F604" s="284" t="str">
        <f t="shared" si="62"/>
        <v>是</v>
      </c>
      <c r="G604" s="163" t="str">
        <f t="shared" si="63"/>
        <v>项</v>
      </c>
    </row>
    <row r="605" ht="18.75" spans="1:7">
      <c r="A605" s="444" t="s">
        <v>1112</v>
      </c>
      <c r="B605" s="310" t="s">
        <v>1113</v>
      </c>
      <c r="C605" s="349">
        <v>30</v>
      </c>
      <c r="D605" s="349">
        <v>80</v>
      </c>
      <c r="E605" s="314">
        <f t="shared" ref="E605:E613" si="65">IF(C605&gt;0,D605/C605-1,IF(C605&lt;0,-(D605/C605-1),""))</f>
        <v>1.667</v>
      </c>
      <c r="F605" s="284" t="str">
        <f t="shared" si="62"/>
        <v>是</v>
      </c>
      <c r="G605" s="163" t="str">
        <f t="shared" si="63"/>
        <v>项</v>
      </c>
    </row>
    <row r="606" ht="18.75" spans="1:7">
      <c r="A606" s="444" t="s">
        <v>1114</v>
      </c>
      <c r="B606" s="310" t="s">
        <v>1115</v>
      </c>
      <c r="C606" s="349">
        <v>4487</v>
      </c>
      <c r="D606" s="349">
        <v>3624</v>
      </c>
      <c r="E606" s="314"/>
      <c r="F606" s="284" t="str">
        <f t="shared" si="62"/>
        <v>是</v>
      </c>
      <c r="G606" s="163" t="str">
        <f t="shared" si="63"/>
        <v>项</v>
      </c>
    </row>
    <row r="607" ht="18.75" spans="1:7">
      <c r="A607" s="443" t="s">
        <v>1116</v>
      </c>
      <c r="B607" s="307" t="s">
        <v>1117</v>
      </c>
      <c r="C607" s="347">
        <f>SUBTOTAL(9,C608:C613)</f>
        <v>17105</v>
      </c>
      <c r="D607" s="347">
        <f>SUBTOTAL(9,D608:D613)</f>
        <v>19277</v>
      </c>
      <c r="E607" s="185">
        <f>(D607-C607)/C607</f>
        <v>0.127</v>
      </c>
      <c r="F607" s="284" t="str">
        <f t="shared" si="62"/>
        <v>是</v>
      </c>
      <c r="G607" s="163" t="str">
        <f t="shared" si="63"/>
        <v>款</v>
      </c>
    </row>
    <row r="608" s="410" customFormat="1" ht="18.75" spans="1:7">
      <c r="A608" s="444" t="s">
        <v>1118</v>
      </c>
      <c r="B608" s="310" t="s">
        <v>1119</v>
      </c>
      <c r="C608" s="349">
        <v>669</v>
      </c>
      <c r="D608" s="349">
        <v>673</v>
      </c>
      <c r="E608" s="314">
        <f t="shared" si="65"/>
        <v>0.006</v>
      </c>
      <c r="F608" s="284" t="str">
        <f t="shared" si="62"/>
        <v>是</v>
      </c>
      <c r="G608" s="163" t="str">
        <f t="shared" si="63"/>
        <v>项</v>
      </c>
    </row>
    <row r="609" ht="18.75" spans="1:7">
      <c r="A609" s="444" t="s">
        <v>1120</v>
      </c>
      <c r="B609" s="310" t="s">
        <v>1121</v>
      </c>
      <c r="C609" s="349">
        <v>13848</v>
      </c>
      <c r="D609" s="349">
        <v>14461</v>
      </c>
      <c r="E609" s="314">
        <f t="shared" si="65"/>
        <v>0.044</v>
      </c>
      <c r="F609" s="284" t="str">
        <f t="shared" si="62"/>
        <v>是</v>
      </c>
      <c r="G609" s="163" t="str">
        <f t="shared" si="63"/>
        <v>项</v>
      </c>
    </row>
    <row r="610" ht="18.75" spans="1:7">
      <c r="A610" s="444" t="s">
        <v>1122</v>
      </c>
      <c r="B610" s="310" t="s">
        <v>1123</v>
      </c>
      <c r="C610" s="349">
        <v>151</v>
      </c>
      <c r="D610" s="349">
        <v>38</v>
      </c>
      <c r="E610" s="314">
        <f t="shared" si="65"/>
        <v>-0.748</v>
      </c>
      <c r="F610" s="284" t="str">
        <f t="shared" si="62"/>
        <v>是</v>
      </c>
      <c r="G610" s="163" t="str">
        <f t="shared" si="63"/>
        <v>项</v>
      </c>
    </row>
    <row r="611" ht="18.75" spans="1:7">
      <c r="A611" s="444" t="s">
        <v>1124</v>
      </c>
      <c r="B611" s="310" t="s">
        <v>1125</v>
      </c>
      <c r="C611" s="349">
        <v>2</v>
      </c>
      <c r="D611" s="349">
        <v>49</v>
      </c>
      <c r="E611" s="314">
        <f t="shared" si="65"/>
        <v>23.5</v>
      </c>
      <c r="F611" s="284" t="str">
        <f t="shared" si="62"/>
        <v>是</v>
      </c>
      <c r="G611" s="163" t="str">
        <f t="shared" si="63"/>
        <v>项</v>
      </c>
    </row>
    <row r="612" ht="18.75" spans="1:7">
      <c r="A612" s="444" t="s">
        <v>1126</v>
      </c>
      <c r="B612" s="310" t="s">
        <v>1127</v>
      </c>
      <c r="C612" s="349">
        <v>2361</v>
      </c>
      <c r="D612" s="349">
        <v>4039</v>
      </c>
      <c r="E612" s="314">
        <f t="shared" si="65"/>
        <v>0.711</v>
      </c>
      <c r="F612" s="284" t="str">
        <f t="shared" si="62"/>
        <v>是</v>
      </c>
      <c r="G612" s="163" t="str">
        <f t="shared" si="63"/>
        <v>项</v>
      </c>
    </row>
    <row r="613" ht="18.75" spans="1:7">
      <c r="A613" s="444" t="s">
        <v>1128</v>
      </c>
      <c r="B613" s="310" t="s">
        <v>1129</v>
      </c>
      <c r="C613" s="349">
        <v>74</v>
      </c>
      <c r="D613" s="349">
        <v>17</v>
      </c>
      <c r="E613" s="314">
        <f t="shared" si="65"/>
        <v>-0.77</v>
      </c>
      <c r="F613" s="284" t="str">
        <f t="shared" si="62"/>
        <v>是</v>
      </c>
      <c r="G613" s="163" t="str">
        <f t="shared" si="63"/>
        <v>项</v>
      </c>
    </row>
    <row r="614" ht="18.75" spans="1:7">
      <c r="A614" s="443" t="s">
        <v>1130</v>
      </c>
      <c r="B614" s="307" t="s">
        <v>1131</v>
      </c>
      <c r="C614" s="347">
        <f>SUBTOTAL(9,C615:C621)</f>
        <v>3906</v>
      </c>
      <c r="D614" s="347">
        <f>SUBTOTAL(9,D615:D621)</f>
        <v>3269</v>
      </c>
      <c r="E614" s="185">
        <f>(D614-C614)/C614</f>
        <v>-0.163</v>
      </c>
      <c r="F614" s="284" t="str">
        <f t="shared" si="62"/>
        <v>是</v>
      </c>
      <c r="G614" s="163" t="str">
        <f t="shared" si="63"/>
        <v>款</v>
      </c>
    </row>
    <row r="615" ht="18.75" spans="1:7">
      <c r="A615" s="444" t="s">
        <v>1132</v>
      </c>
      <c r="B615" s="310" t="s">
        <v>1133</v>
      </c>
      <c r="C615" s="349">
        <v>216</v>
      </c>
      <c r="D615" s="349">
        <v>148</v>
      </c>
      <c r="E615" s="314">
        <f t="shared" ref="E615:E618" si="66">IF(C615&gt;0,D615/C615-1,IF(C615&lt;0,-(D615/C615-1),""))</f>
        <v>-0.315</v>
      </c>
      <c r="F615" s="284" t="str">
        <f t="shared" si="62"/>
        <v>是</v>
      </c>
      <c r="G615" s="163" t="str">
        <f t="shared" si="63"/>
        <v>项</v>
      </c>
    </row>
    <row r="616" ht="18.75" spans="1:7">
      <c r="A616" s="444" t="s">
        <v>1134</v>
      </c>
      <c r="B616" s="310" t="s">
        <v>1135</v>
      </c>
      <c r="C616" s="349">
        <v>2508</v>
      </c>
      <c r="D616" s="349">
        <v>2748</v>
      </c>
      <c r="E616" s="314">
        <f t="shared" si="66"/>
        <v>0.096</v>
      </c>
      <c r="F616" s="284" t="str">
        <f t="shared" si="62"/>
        <v>是</v>
      </c>
      <c r="G616" s="163" t="str">
        <f t="shared" si="63"/>
        <v>项</v>
      </c>
    </row>
    <row r="617" ht="18.75" spans="1:7">
      <c r="A617" s="444" t="s">
        <v>1136</v>
      </c>
      <c r="B617" s="310" t="s">
        <v>1137</v>
      </c>
      <c r="C617" s="349"/>
      <c r="D617" s="349"/>
      <c r="E617" s="314"/>
      <c r="F617" s="284" t="str">
        <f t="shared" si="62"/>
        <v>否</v>
      </c>
      <c r="G617" s="163" t="str">
        <f t="shared" si="63"/>
        <v>项</v>
      </c>
    </row>
    <row r="618" ht="18.75" spans="1:7">
      <c r="A618" s="444" t="s">
        <v>1138</v>
      </c>
      <c r="B618" s="310" t="s">
        <v>1139</v>
      </c>
      <c r="C618" s="349">
        <v>167</v>
      </c>
      <c r="D618" s="349">
        <v>172</v>
      </c>
      <c r="E618" s="314">
        <f t="shared" si="66"/>
        <v>0.03</v>
      </c>
      <c r="F618" s="284" t="str">
        <f t="shared" si="62"/>
        <v>是</v>
      </c>
      <c r="G618" s="163" t="str">
        <f t="shared" si="63"/>
        <v>项</v>
      </c>
    </row>
    <row r="619" ht="18.75" spans="1:7">
      <c r="A619" s="444" t="s">
        <v>1140</v>
      </c>
      <c r="B619" s="310" t="s">
        <v>1141</v>
      </c>
      <c r="C619" s="349">
        <v>0</v>
      </c>
      <c r="D619" s="349">
        <v>0</v>
      </c>
      <c r="E619" s="314" t="str">
        <f t="shared" ref="E619:E623" si="67">IF(C619&gt;0,D619/C619-1,IF(C619&lt;0,-(D619/C619-1),""))</f>
        <v/>
      </c>
      <c r="F619" s="284" t="str">
        <f t="shared" si="62"/>
        <v>否</v>
      </c>
      <c r="G619" s="163" t="str">
        <f t="shared" si="63"/>
        <v>项</v>
      </c>
    </row>
    <row r="620" ht="18.75" spans="1:7">
      <c r="A620" s="444" t="s">
        <v>1142</v>
      </c>
      <c r="B620" s="310" t="s">
        <v>1143</v>
      </c>
      <c r="C620" s="349">
        <v>1015</v>
      </c>
      <c r="D620" s="349">
        <v>201</v>
      </c>
      <c r="E620" s="314">
        <f t="shared" si="67"/>
        <v>-0.802</v>
      </c>
      <c r="F620" s="284" t="str">
        <f t="shared" si="62"/>
        <v>是</v>
      </c>
      <c r="G620" s="163" t="str">
        <f t="shared" si="63"/>
        <v>项</v>
      </c>
    </row>
    <row r="621" ht="18.75" spans="1:7">
      <c r="A621" s="444" t="s">
        <v>1144</v>
      </c>
      <c r="B621" s="310" t="s">
        <v>1145</v>
      </c>
      <c r="C621" s="349">
        <v>0</v>
      </c>
      <c r="D621" s="349">
        <v>0</v>
      </c>
      <c r="E621" s="314" t="str">
        <f t="shared" si="67"/>
        <v/>
      </c>
      <c r="F621" s="284" t="str">
        <f t="shared" si="62"/>
        <v>否</v>
      </c>
      <c r="G621" s="163" t="str">
        <f t="shared" si="63"/>
        <v>项</v>
      </c>
    </row>
    <row r="622" ht="18.75" spans="1:7">
      <c r="A622" s="443" t="s">
        <v>1146</v>
      </c>
      <c r="B622" s="307" t="s">
        <v>1147</v>
      </c>
      <c r="C622" s="347">
        <f>SUBTOTAL(9,C623:C630)</f>
        <v>1317</v>
      </c>
      <c r="D622" s="347">
        <f>SUBTOTAL(9,D623:D630)</f>
        <v>1399</v>
      </c>
      <c r="E622" s="185">
        <f>(D622-C622)/C622</f>
        <v>0.062</v>
      </c>
      <c r="F622" s="284" t="str">
        <f t="shared" si="62"/>
        <v>是</v>
      </c>
      <c r="G622" s="163" t="str">
        <f t="shared" si="63"/>
        <v>款</v>
      </c>
    </row>
    <row r="623" ht="18.75" spans="1:7">
      <c r="A623" s="444" t="s">
        <v>1148</v>
      </c>
      <c r="B623" s="310" t="s">
        <v>139</v>
      </c>
      <c r="C623" s="349">
        <v>240</v>
      </c>
      <c r="D623" s="349">
        <v>305</v>
      </c>
      <c r="E623" s="314">
        <f t="shared" si="67"/>
        <v>0.271</v>
      </c>
      <c r="F623" s="284" t="str">
        <f t="shared" si="62"/>
        <v>是</v>
      </c>
      <c r="G623" s="163" t="str">
        <f t="shared" si="63"/>
        <v>项</v>
      </c>
    </row>
    <row r="624" ht="18.75" spans="1:7">
      <c r="A624" s="444" t="s">
        <v>1149</v>
      </c>
      <c r="B624" s="310" t="s">
        <v>141</v>
      </c>
      <c r="C624" s="349">
        <v>10</v>
      </c>
      <c r="D624" s="349">
        <v>5</v>
      </c>
      <c r="E624" s="314">
        <f t="shared" ref="E624:E627" si="68">IF(C624&gt;0,D624/C624-1,IF(C624&lt;0,-(D624/C624-1),""))</f>
        <v>-0.5</v>
      </c>
      <c r="F624" s="284" t="str">
        <f t="shared" si="62"/>
        <v>是</v>
      </c>
      <c r="G624" s="163" t="str">
        <f t="shared" si="63"/>
        <v>项</v>
      </c>
    </row>
    <row r="625" ht="18.75" spans="1:7">
      <c r="A625" s="444" t="s">
        <v>1150</v>
      </c>
      <c r="B625" s="310" t="s">
        <v>143</v>
      </c>
      <c r="C625" s="349"/>
      <c r="D625" s="349"/>
      <c r="E625" s="314"/>
      <c r="F625" s="284" t="str">
        <f t="shared" si="62"/>
        <v>否</v>
      </c>
      <c r="G625" s="163" t="str">
        <f t="shared" si="63"/>
        <v>项</v>
      </c>
    </row>
    <row r="626" ht="18.75" spans="1:7">
      <c r="A626" s="444" t="s">
        <v>1151</v>
      </c>
      <c r="B626" s="310" t="s">
        <v>1152</v>
      </c>
      <c r="C626" s="349">
        <v>68</v>
      </c>
      <c r="D626" s="349">
        <v>120</v>
      </c>
      <c r="E626" s="314">
        <f t="shared" si="68"/>
        <v>0.765</v>
      </c>
      <c r="F626" s="284" t="str">
        <f t="shared" si="62"/>
        <v>是</v>
      </c>
      <c r="G626" s="163" t="str">
        <f t="shared" si="63"/>
        <v>项</v>
      </c>
    </row>
    <row r="627" ht="18.75" spans="1:7">
      <c r="A627" s="444" t="s">
        <v>1153</v>
      </c>
      <c r="B627" s="310" t="s">
        <v>1154</v>
      </c>
      <c r="C627" s="349">
        <v>12</v>
      </c>
      <c r="D627" s="349">
        <v>2</v>
      </c>
      <c r="E627" s="314">
        <f t="shared" si="68"/>
        <v>-0.833</v>
      </c>
      <c r="F627" s="284" t="str">
        <f t="shared" si="62"/>
        <v>是</v>
      </c>
      <c r="G627" s="163" t="str">
        <f t="shared" si="63"/>
        <v>项</v>
      </c>
    </row>
    <row r="628" ht="18.75" spans="1:7">
      <c r="A628" s="444" t="s">
        <v>1155</v>
      </c>
      <c r="B628" s="310" t="s">
        <v>1156</v>
      </c>
      <c r="C628" s="349"/>
      <c r="D628" s="349"/>
      <c r="E628" s="314"/>
      <c r="F628" s="284" t="str">
        <f t="shared" si="62"/>
        <v>否</v>
      </c>
      <c r="G628" s="163" t="str">
        <f t="shared" si="63"/>
        <v>项</v>
      </c>
    </row>
    <row r="629" ht="18.75" spans="1:7">
      <c r="A629" s="444" t="s">
        <v>1157</v>
      </c>
      <c r="B629" s="310" t="s">
        <v>1158</v>
      </c>
      <c r="C629" s="349">
        <v>451</v>
      </c>
      <c r="D629" s="349">
        <v>460</v>
      </c>
      <c r="E629" s="314">
        <f t="shared" ref="E629:E634" si="69">IF(C629&gt;0,D629/C629-1,IF(C629&lt;0,-(D629/C629-1),""))</f>
        <v>0.02</v>
      </c>
      <c r="F629" s="284" t="str">
        <f t="shared" si="62"/>
        <v>是</v>
      </c>
      <c r="G629" s="163" t="str">
        <f t="shared" si="63"/>
        <v>项</v>
      </c>
    </row>
    <row r="630" ht="18.75" spans="1:7">
      <c r="A630" s="444" t="s">
        <v>1159</v>
      </c>
      <c r="B630" s="310" t="s">
        <v>1160</v>
      </c>
      <c r="C630" s="349">
        <v>536</v>
      </c>
      <c r="D630" s="349">
        <v>507</v>
      </c>
      <c r="E630" s="314">
        <f t="shared" si="69"/>
        <v>-0.054</v>
      </c>
      <c r="F630" s="284" t="str">
        <f t="shared" si="62"/>
        <v>是</v>
      </c>
      <c r="G630" s="163" t="str">
        <f t="shared" si="63"/>
        <v>项</v>
      </c>
    </row>
    <row r="631" ht="18.75" spans="1:7">
      <c r="A631" s="443" t="s">
        <v>1161</v>
      </c>
      <c r="B631" s="307" t="s">
        <v>1162</v>
      </c>
      <c r="C631" s="347">
        <f>SUBTOTAL(9,C632:C636)</f>
        <v>38</v>
      </c>
      <c r="D631" s="347">
        <f>SUBTOTAL(9,D632:D636)</f>
        <v>64</v>
      </c>
      <c r="E631" s="185">
        <f>(D631-C631)/C631</f>
        <v>0.684</v>
      </c>
      <c r="F631" s="284" t="str">
        <f t="shared" si="62"/>
        <v>是</v>
      </c>
      <c r="G631" s="163" t="str">
        <f t="shared" si="63"/>
        <v>款</v>
      </c>
    </row>
    <row r="632" ht="18.75" spans="1:7">
      <c r="A632" s="444" t="s">
        <v>1163</v>
      </c>
      <c r="B632" s="310" t="s">
        <v>139</v>
      </c>
      <c r="C632" s="349">
        <v>38</v>
      </c>
      <c r="D632" s="349">
        <v>62</v>
      </c>
      <c r="E632" s="314">
        <f t="shared" si="69"/>
        <v>0.632</v>
      </c>
      <c r="F632" s="284" t="str">
        <f t="shared" si="62"/>
        <v>是</v>
      </c>
      <c r="G632" s="163" t="str">
        <f t="shared" si="63"/>
        <v>项</v>
      </c>
    </row>
    <row r="633" ht="18.75" spans="1:7">
      <c r="A633" s="444" t="s">
        <v>1164</v>
      </c>
      <c r="B633" s="310" t="s">
        <v>141</v>
      </c>
      <c r="C633" s="349">
        <v>0</v>
      </c>
      <c r="D633" s="349">
        <v>0</v>
      </c>
      <c r="E633" s="314" t="str">
        <f t="shared" si="69"/>
        <v/>
      </c>
      <c r="F633" s="284" t="str">
        <f t="shared" si="62"/>
        <v>否</v>
      </c>
      <c r="G633" s="163" t="str">
        <f t="shared" si="63"/>
        <v>项</v>
      </c>
    </row>
    <row r="634" ht="18.75" spans="1:7">
      <c r="A634" s="444" t="s">
        <v>1165</v>
      </c>
      <c r="B634" s="310" t="s">
        <v>143</v>
      </c>
      <c r="C634" s="349">
        <v>0</v>
      </c>
      <c r="D634" s="349">
        <v>0</v>
      </c>
      <c r="E634" s="314" t="str">
        <f t="shared" si="69"/>
        <v/>
      </c>
      <c r="F634" s="284" t="str">
        <f t="shared" si="62"/>
        <v>否</v>
      </c>
      <c r="G634" s="163" t="str">
        <f t="shared" si="63"/>
        <v>项</v>
      </c>
    </row>
    <row r="635" ht="18.75" spans="1:6">
      <c r="A635" s="444">
        <v>2081650</v>
      </c>
      <c r="B635" s="310" t="s">
        <v>157</v>
      </c>
      <c r="C635" s="349"/>
      <c r="D635" s="349">
        <v>2</v>
      </c>
      <c r="E635" s="314"/>
      <c r="F635" s="284"/>
    </row>
    <row r="636" ht="18.75" spans="1:7">
      <c r="A636" s="444" t="s">
        <v>1166</v>
      </c>
      <c r="B636" s="310" t="s">
        <v>1167</v>
      </c>
      <c r="C636" s="349"/>
      <c r="D636" s="349"/>
      <c r="E636" s="314"/>
      <c r="F636" s="284" t="str">
        <f t="shared" ref="F636:F673" si="70">IF(LEN(A636)=3,"是",IF(B636&lt;&gt;"",IF(SUM(C636:D636)&lt;&gt;0,"是","否"),"是"))</f>
        <v>否</v>
      </c>
      <c r="G636" s="163" t="str">
        <f t="shared" ref="G636:G673" si="71">IF(LEN(A636)=3,"类",IF(LEN(A636)=5,"款","项"))</f>
        <v>项</v>
      </c>
    </row>
    <row r="637" ht="18.75" spans="1:7">
      <c r="A637" s="443" t="s">
        <v>1168</v>
      </c>
      <c r="B637" s="307" t="s">
        <v>1169</v>
      </c>
      <c r="C637" s="347">
        <f>SUBTOTAL(9,C638:C639)</f>
        <v>2771</v>
      </c>
      <c r="D637" s="347">
        <f>SUBTOTAL(9,D638:D639)</f>
        <v>2794</v>
      </c>
      <c r="E637" s="319">
        <f>IF(C637&gt;0,D637/C637-1,IF(C637&lt;0,-(D637/C637-1),""))</f>
        <v>0.008</v>
      </c>
      <c r="F637" s="284" t="str">
        <f t="shared" si="70"/>
        <v>是</v>
      </c>
      <c r="G637" s="163" t="str">
        <f t="shared" si="71"/>
        <v>款</v>
      </c>
    </row>
    <row r="638" ht="18.75" spans="1:7">
      <c r="A638" s="444" t="s">
        <v>1170</v>
      </c>
      <c r="B638" s="310" t="s">
        <v>1171</v>
      </c>
      <c r="C638" s="349">
        <v>2771</v>
      </c>
      <c r="D638" s="349">
        <v>2794</v>
      </c>
      <c r="E638" s="314">
        <f>IF(C638&gt;0,D638/C638-1,IF(C638&lt;0,-(D638/C638-1),""))</f>
        <v>0.008</v>
      </c>
      <c r="F638" s="284" t="str">
        <f t="shared" si="70"/>
        <v>是</v>
      </c>
      <c r="G638" s="163" t="str">
        <f t="shared" si="71"/>
        <v>项</v>
      </c>
    </row>
    <row r="639" ht="18.75" spans="1:7">
      <c r="A639" s="444" t="s">
        <v>1172</v>
      </c>
      <c r="B639" s="310" t="s">
        <v>1173</v>
      </c>
      <c r="C639" s="349">
        <v>0</v>
      </c>
      <c r="D639" s="349">
        <v>0</v>
      </c>
      <c r="E639" s="314" t="str">
        <f>IF(C639&gt;0,D639/C639-1,IF(C639&lt;0,-(D639/C639-1),""))</f>
        <v/>
      </c>
      <c r="F639" s="284" t="str">
        <f t="shared" si="70"/>
        <v>否</v>
      </c>
      <c r="G639" s="163" t="str">
        <f t="shared" si="71"/>
        <v>项</v>
      </c>
    </row>
    <row r="640" ht="18.75" spans="1:7">
      <c r="A640" s="443" t="s">
        <v>1174</v>
      </c>
      <c r="B640" s="307" t="s">
        <v>1175</v>
      </c>
      <c r="C640" s="347">
        <f>SUBTOTAL(9,C641:C642)</f>
        <v>248</v>
      </c>
      <c r="D640" s="347">
        <f>SUBTOTAL(9,D641:D642)</f>
        <v>295</v>
      </c>
      <c r="E640" s="185">
        <f>(D640-C640)/C640</f>
        <v>0.19</v>
      </c>
      <c r="F640" s="284" t="str">
        <f t="shared" si="70"/>
        <v>是</v>
      </c>
      <c r="G640" s="163" t="str">
        <f t="shared" si="71"/>
        <v>款</v>
      </c>
    </row>
    <row r="641" ht="18.75" spans="1:7">
      <c r="A641" s="444" t="s">
        <v>1176</v>
      </c>
      <c r="B641" s="310" t="s">
        <v>1177</v>
      </c>
      <c r="C641" s="349">
        <v>175</v>
      </c>
      <c r="D641" s="349">
        <v>235</v>
      </c>
      <c r="E641" s="314">
        <f>IF(C641&gt;0,D641/C641-1,IF(C641&lt;0,-(D641/C641-1),""))</f>
        <v>0.343</v>
      </c>
      <c r="F641" s="284" t="str">
        <f t="shared" si="70"/>
        <v>是</v>
      </c>
      <c r="G641" s="163" t="str">
        <f t="shared" si="71"/>
        <v>项</v>
      </c>
    </row>
    <row r="642" ht="18.75" spans="1:7">
      <c r="A642" s="444" t="s">
        <v>1178</v>
      </c>
      <c r="B642" s="310" t="s">
        <v>1179</v>
      </c>
      <c r="C642" s="349">
        <v>73</v>
      </c>
      <c r="D642" s="349">
        <v>60</v>
      </c>
      <c r="E642" s="314"/>
      <c r="F642" s="284" t="str">
        <f t="shared" si="70"/>
        <v>是</v>
      </c>
      <c r="G642" s="163" t="str">
        <f t="shared" si="71"/>
        <v>项</v>
      </c>
    </row>
    <row r="643" ht="18.75" spans="1:7">
      <c r="A643" s="443" t="s">
        <v>1180</v>
      </c>
      <c r="B643" s="307" t="s">
        <v>1181</v>
      </c>
      <c r="C643" s="347">
        <f>SUBTOTAL(9,C644:C645)</f>
        <v>226</v>
      </c>
      <c r="D643" s="347">
        <f>SUBTOTAL(9,D644:D645)</f>
        <v>324</v>
      </c>
      <c r="E643" s="319">
        <f t="shared" ref="E643:E651" si="72">IF(C643&gt;0,D643/C643-1,IF(C643&lt;0,-(D643/C643-1),""))</f>
        <v>0.434</v>
      </c>
      <c r="F643" s="284" t="str">
        <f t="shared" si="70"/>
        <v>是</v>
      </c>
      <c r="G643" s="163" t="str">
        <f t="shared" si="71"/>
        <v>款</v>
      </c>
    </row>
    <row r="644" ht="18.75" spans="1:7">
      <c r="A644" s="444" t="s">
        <v>1182</v>
      </c>
      <c r="B644" s="310" t="s">
        <v>1183</v>
      </c>
      <c r="C644" s="349">
        <v>226</v>
      </c>
      <c r="D644" s="349">
        <v>324</v>
      </c>
      <c r="E644" s="314">
        <f t="shared" si="72"/>
        <v>0.434</v>
      </c>
      <c r="F644" s="284" t="str">
        <f t="shared" si="70"/>
        <v>是</v>
      </c>
      <c r="G644" s="163" t="str">
        <f t="shared" si="71"/>
        <v>项</v>
      </c>
    </row>
    <row r="645" ht="18.75" spans="1:7">
      <c r="A645" s="444" t="s">
        <v>1184</v>
      </c>
      <c r="B645" s="310" t="s">
        <v>1185</v>
      </c>
      <c r="C645" s="349">
        <v>0</v>
      </c>
      <c r="D645" s="349">
        <v>0</v>
      </c>
      <c r="E645" s="314" t="str">
        <f t="shared" si="72"/>
        <v/>
      </c>
      <c r="F645" s="284" t="str">
        <f t="shared" si="70"/>
        <v>否</v>
      </c>
      <c r="G645" s="163" t="str">
        <f t="shared" si="71"/>
        <v>项</v>
      </c>
    </row>
    <row r="646" ht="18.75" spans="1:7">
      <c r="A646" s="443" t="s">
        <v>1186</v>
      </c>
      <c r="B646" s="307" t="s">
        <v>1187</v>
      </c>
      <c r="C646" s="347">
        <f>SUM(C647:C648)</f>
        <v>0</v>
      </c>
      <c r="D646" s="347">
        <f>SUM(D647:D648)</f>
        <v>0</v>
      </c>
      <c r="E646" s="319" t="str">
        <f t="shared" si="72"/>
        <v/>
      </c>
      <c r="F646" s="284" t="str">
        <f t="shared" si="70"/>
        <v>否</v>
      </c>
      <c r="G646" s="163" t="str">
        <f t="shared" si="71"/>
        <v>款</v>
      </c>
    </row>
    <row r="647" ht="18.75" spans="1:7">
      <c r="A647" s="444" t="s">
        <v>1188</v>
      </c>
      <c r="B647" s="310" t="s">
        <v>1189</v>
      </c>
      <c r="C647" s="349">
        <v>0</v>
      </c>
      <c r="D647" s="349">
        <v>0</v>
      </c>
      <c r="E647" s="314" t="str">
        <f t="shared" si="72"/>
        <v/>
      </c>
      <c r="F647" s="284" t="str">
        <f t="shared" si="70"/>
        <v>否</v>
      </c>
      <c r="G647" s="163" t="str">
        <f t="shared" si="71"/>
        <v>项</v>
      </c>
    </row>
    <row r="648" ht="18.75" spans="1:7">
      <c r="A648" s="444" t="s">
        <v>1190</v>
      </c>
      <c r="B648" s="310" t="s">
        <v>1191</v>
      </c>
      <c r="C648" s="349">
        <v>0</v>
      </c>
      <c r="D648" s="349">
        <v>0</v>
      </c>
      <c r="E648" s="314" t="str">
        <f t="shared" si="72"/>
        <v/>
      </c>
      <c r="F648" s="284" t="str">
        <f t="shared" si="70"/>
        <v>否</v>
      </c>
      <c r="G648" s="163" t="str">
        <f t="shared" si="71"/>
        <v>项</v>
      </c>
    </row>
    <row r="649" ht="18.75" spans="1:7">
      <c r="A649" s="443" t="s">
        <v>1192</v>
      </c>
      <c r="B649" s="307" t="s">
        <v>1193</v>
      </c>
      <c r="C649" s="347">
        <f>SUBTOTAL(9,C650:C651)</f>
        <v>5</v>
      </c>
      <c r="D649" s="347">
        <f>SUBTOTAL(9,D650:D651)</f>
        <v>23</v>
      </c>
      <c r="E649" s="319">
        <f t="shared" si="72"/>
        <v>3.6</v>
      </c>
      <c r="F649" s="284" t="str">
        <f t="shared" si="70"/>
        <v>是</v>
      </c>
      <c r="G649" s="163" t="str">
        <f t="shared" si="71"/>
        <v>款</v>
      </c>
    </row>
    <row r="650" ht="18.75" spans="1:7">
      <c r="A650" s="444" t="s">
        <v>1194</v>
      </c>
      <c r="B650" s="310" t="s">
        <v>1195</v>
      </c>
      <c r="C650" s="349">
        <v>5</v>
      </c>
      <c r="D650" s="349">
        <v>23</v>
      </c>
      <c r="E650" s="314">
        <f t="shared" si="72"/>
        <v>3.6</v>
      </c>
      <c r="F650" s="284" t="str">
        <f t="shared" si="70"/>
        <v>是</v>
      </c>
      <c r="G650" s="163" t="str">
        <f t="shared" si="71"/>
        <v>项</v>
      </c>
    </row>
    <row r="651" ht="18.75" spans="1:7">
      <c r="A651" s="444" t="s">
        <v>1196</v>
      </c>
      <c r="B651" s="310" t="s">
        <v>1197</v>
      </c>
      <c r="C651" s="349">
        <v>0</v>
      </c>
      <c r="D651" s="349">
        <v>0</v>
      </c>
      <c r="E651" s="314" t="str">
        <f t="shared" si="72"/>
        <v/>
      </c>
      <c r="F651" s="284" t="str">
        <f t="shared" si="70"/>
        <v>否</v>
      </c>
      <c r="G651" s="163" t="str">
        <f t="shared" si="71"/>
        <v>项</v>
      </c>
    </row>
    <row r="652" ht="18.75" spans="1:7">
      <c r="A652" s="443" t="s">
        <v>1198</v>
      </c>
      <c r="B652" s="307" t="s">
        <v>1199</v>
      </c>
      <c r="C652" s="347">
        <f>SUBTOTAL(9,C653:C655)</f>
        <v>1514</v>
      </c>
      <c r="D652" s="347">
        <f>SUBTOTAL(9,D653:D655)</f>
        <v>1225</v>
      </c>
      <c r="E652" s="185">
        <f>(D652-C652)/C652</f>
        <v>-0.191</v>
      </c>
      <c r="F652" s="284" t="str">
        <f t="shared" si="70"/>
        <v>是</v>
      </c>
      <c r="G652" s="163" t="str">
        <f t="shared" si="71"/>
        <v>款</v>
      </c>
    </row>
    <row r="653" ht="18.75" spans="1:7">
      <c r="A653" s="444" t="s">
        <v>1200</v>
      </c>
      <c r="B653" s="310" t="s">
        <v>1201</v>
      </c>
      <c r="C653" s="349"/>
      <c r="D653" s="349"/>
      <c r="E653" s="314"/>
      <c r="F653" s="284" t="str">
        <f t="shared" si="70"/>
        <v>否</v>
      </c>
      <c r="G653" s="163" t="str">
        <f t="shared" si="71"/>
        <v>项</v>
      </c>
    </row>
    <row r="654" ht="18.75" spans="1:7">
      <c r="A654" s="444" t="s">
        <v>1202</v>
      </c>
      <c r="B654" s="310" t="s">
        <v>1203</v>
      </c>
      <c r="C654" s="349">
        <v>1514</v>
      </c>
      <c r="D654" s="349">
        <v>1225</v>
      </c>
      <c r="E654" s="314">
        <f t="shared" ref="E654:E660" si="73">IF(C654&gt;0,D654/C654-1,IF(C654&lt;0,-(D654/C654-1),""))</f>
        <v>-0.191</v>
      </c>
      <c r="F654" s="284" t="str">
        <f t="shared" si="70"/>
        <v>是</v>
      </c>
      <c r="G654" s="163" t="str">
        <f t="shared" si="71"/>
        <v>项</v>
      </c>
    </row>
    <row r="655" ht="18.75" spans="1:7">
      <c r="A655" s="444" t="s">
        <v>1204</v>
      </c>
      <c r="B655" s="310" t="s">
        <v>1205</v>
      </c>
      <c r="C655" s="349">
        <v>0</v>
      </c>
      <c r="D655" s="349">
        <v>0</v>
      </c>
      <c r="E655" s="314" t="str">
        <f t="shared" si="73"/>
        <v/>
      </c>
      <c r="F655" s="284" t="str">
        <f t="shared" si="70"/>
        <v>否</v>
      </c>
      <c r="G655" s="163" t="str">
        <f t="shared" si="71"/>
        <v>项</v>
      </c>
    </row>
    <row r="656" ht="18.75" spans="1:7">
      <c r="A656" s="443" t="s">
        <v>1206</v>
      </c>
      <c r="B656" s="307" t="s">
        <v>1207</v>
      </c>
      <c r="C656" s="347">
        <f>SUM(C657:C660)</f>
        <v>0</v>
      </c>
      <c r="D656" s="347">
        <f>SUM(D657:D660)</f>
        <v>0</v>
      </c>
      <c r="E656" s="319" t="str">
        <f t="shared" si="73"/>
        <v/>
      </c>
      <c r="F656" s="284" t="str">
        <f t="shared" si="70"/>
        <v>否</v>
      </c>
      <c r="G656" s="163" t="str">
        <f t="shared" si="71"/>
        <v>款</v>
      </c>
    </row>
    <row r="657" ht="18.75" spans="1:7">
      <c r="A657" s="444" t="s">
        <v>1208</v>
      </c>
      <c r="B657" s="310" t="s">
        <v>1209</v>
      </c>
      <c r="C657" s="349">
        <v>0</v>
      </c>
      <c r="D657" s="349">
        <v>0</v>
      </c>
      <c r="E657" s="314" t="str">
        <f t="shared" si="73"/>
        <v/>
      </c>
      <c r="F657" s="284" t="str">
        <f t="shared" si="70"/>
        <v>否</v>
      </c>
      <c r="G657" s="163" t="str">
        <f t="shared" si="71"/>
        <v>项</v>
      </c>
    </row>
    <row r="658" ht="18.75" spans="1:7">
      <c r="A658" s="444" t="s">
        <v>1210</v>
      </c>
      <c r="B658" s="310" t="s">
        <v>1211</v>
      </c>
      <c r="C658" s="349">
        <v>0</v>
      </c>
      <c r="D658" s="349">
        <v>0</v>
      </c>
      <c r="E658" s="314" t="str">
        <f t="shared" si="73"/>
        <v/>
      </c>
      <c r="F658" s="284" t="str">
        <f t="shared" si="70"/>
        <v>否</v>
      </c>
      <c r="G658" s="163" t="str">
        <f t="shared" si="71"/>
        <v>项</v>
      </c>
    </row>
    <row r="659" ht="18.75" spans="1:7">
      <c r="A659" s="444" t="s">
        <v>1212</v>
      </c>
      <c r="B659" s="310" t="s">
        <v>1213</v>
      </c>
      <c r="C659" s="349">
        <v>0</v>
      </c>
      <c r="D659" s="349">
        <v>0</v>
      </c>
      <c r="E659" s="314" t="str">
        <f t="shared" si="73"/>
        <v/>
      </c>
      <c r="F659" s="284" t="str">
        <f t="shared" si="70"/>
        <v>否</v>
      </c>
      <c r="G659" s="163" t="str">
        <f t="shared" si="71"/>
        <v>项</v>
      </c>
    </row>
    <row r="660" ht="18.75" spans="1:7">
      <c r="A660" s="444" t="s">
        <v>1214</v>
      </c>
      <c r="B660" s="310" t="s">
        <v>1215</v>
      </c>
      <c r="C660" s="349">
        <v>0</v>
      </c>
      <c r="D660" s="349">
        <v>0</v>
      </c>
      <c r="E660" s="314" t="str">
        <f t="shared" si="73"/>
        <v/>
      </c>
      <c r="F660" s="284" t="str">
        <f t="shared" si="70"/>
        <v>否</v>
      </c>
      <c r="G660" s="163" t="str">
        <f t="shared" si="71"/>
        <v>项</v>
      </c>
    </row>
    <row r="661" ht="18.75" spans="1:7">
      <c r="A661" s="443" t="s">
        <v>1216</v>
      </c>
      <c r="B661" s="307" t="s">
        <v>1217</v>
      </c>
      <c r="C661" s="347">
        <f>SUBTOTAL(9,C662:C668)</f>
        <v>554</v>
      </c>
      <c r="D661" s="347">
        <f>SUBTOTAL(9,D662:D668)</f>
        <v>503</v>
      </c>
      <c r="E661" s="185">
        <f>(D661-C661)/C661</f>
        <v>-0.092</v>
      </c>
      <c r="F661" s="284" t="str">
        <f t="shared" si="70"/>
        <v>是</v>
      </c>
      <c r="G661" s="163" t="str">
        <f t="shared" si="71"/>
        <v>款</v>
      </c>
    </row>
    <row r="662" ht="18.75" spans="1:7">
      <c r="A662" s="444" t="s">
        <v>1218</v>
      </c>
      <c r="B662" s="310" t="s">
        <v>139</v>
      </c>
      <c r="C662" s="349">
        <v>365</v>
      </c>
      <c r="D662" s="349">
        <v>373</v>
      </c>
      <c r="E662" s="314">
        <f t="shared" ref="E662:E665" si="74">IF(C662&gt;0,D662/C662-1,IF(C662&lt;0,-(D662/C662-1),""))</f>
        <v>0.022</v>
      </c>
      <c r="F662" s="284" t="str">
        <f t="shared" si="70"/>
        <v>是</v>
      </c>
      <c r="G662" s="163" t="str">
        <f t="shared" si="71"/>
        <v>项</v>
      </c>
    </row>
    <row r="663" ht="18.75" spans="1:7">
      <c r="A663" s="444" t="s">
        <v>1219</v>
      </c>
      <c r="B663" s="310" t="s">
        <v>141</v>
      </c>
      <c r="C663" s="349">
        <v>10</v>
      </c>
      <c r="D663" s="349">
        <v>10</v>
      </c>
      <c r="E663" s="314">
        <f t="shared" si="74"/>
        <v>0</v>
      </c>
      <c r="F663" s="284" t="str">
        <f t="shared" si="70"/>
        <v>是</v>
      </c>
      <c r="G663" s="163" t="str">
        <f t="shared" si="71"/>
        <v>项</v>
      </c>
    </row>
    <row r="664" ht="18.75" spans="1:7">
      <c r="A664" s="444" t="s">
        <v>1220</v>
      </c>
      <c r="B664" s="310" t="s">
        <v>143</v>
      </c>
      <c r="C664" s="349">
        <v>0</v>
      </c>
      <c r="D664" s="349">
        <v>0</v>
      </c>
      <c r="E664" s="314" t="str">
        <f t="shared" si="74"/>
        <v/>
      </c>
      <c r="F664" s="284" t="str">
        <f t="shared" si="70"/>
        <v>否</v>
      </c>
      <c r="G664" s="163" t="str">
        <f t="shared" si="71"/>
        <v>项</v>
      </c>
    </row>
    <row r="665" ht="18.75" spans="1:7">
      <c r="A665" s="444" t="s">
        <v>1221</v>
      </c>
      <c r="B665" s="310" t="s">
        <v>1222</v>
      </c>
      <c r="C665" s="349">
        <v>179</v>
      </c>
      <c r="D665" s="349">
        <v>120</v>
      </c>
      <c r="E665" s="314">
        <f t="shared" si="74"/>
        <v>-0.33</v>
      </c>
      <c r="F665" s="284" t="str">
        <f t="shared" si="70"/>
        <v>是</v>
      </c>
      <c r="G665" s="163" t="str">
        <f t="shared" si="71"/>
        <v>项</v>
      </c>
    </row>
    <row r="666" ht="18.75" spans="1:7">
      <c r="A666" s="444" t="s">
        <v>1223</v>
      </c>
      <c r="B666" s="310" t="s">
        <v>1224</v>
      </c>
      <c r="C666" s="349"/>
      <c r="D666" s="349"/>
      <c r="E666" s="314"/>
      <c r="F666" s="284" t="str">
        <f t="shared" si="70"/>
        <v>否</v>
      </c>
      <c r="G666" s="163" t="str">
        <f t="shared" si="71"/>
        <v>项</v>
      </c>
    </row>
    <row r="667" ht="18.75" spans="1:7">
      <c r="A667" s="444" t="s">
        <v>1225</v>
      </c>
      <c r="B667" s="310" t="s">
        <v>157</v>
      </c>
      <c r="C667" s="349"/>
      <c r="D667" s="349"/>
      <c r="E667" s="314"/>
      <c r="F667" s="284" t="str">
        <f t="shared" si="70"/>
        <v>否</v>
      </c>
      <c r="G667" s="163" t="str">
        <f t="shared" si="71"/>
        <v>项</v>
      </c>
    </row>
    <row r="668" ht="18.75" spans="1:7">
      <c r="A668" s="444" t="s">
        <v>1226</v>
      </c>
      <c r="B668" s="310" t="s">
        <v>1227</v>
      </c>
      <c r="C668" s="349"/>
      <c r="D668" s="349"/>
      <c r="E668" s="314"/>
      <c r="F668" s="284" t="str">
        <f t="shared" si="70"/>
        <v>否</v>
      </c>
      <c r="G668" s="163" t="str">
        <f t="shared" si="71"/>
        <v>项</v>
      </c>
    </row>
    <row r="669" ht="18.75" spans="1:7">
      <c r="A669" s="443" t="s">
        <v>1228</v>
      </c>
      <c r="B669" s="307" t="s">
        <v>1229</v>
      </c>
      <c r="C669" s="347">
        <f>SUBTOTAL(9,C670:C671)</f>
        <v>15</v>
      </c>
      <c r="D669" s="347">
        <f>SUBTOTAL(9,D670:D671)</f>
        <v>10</v>
      </c>
      <c r="E669" s="319">
        <f>IF(C669&gt;0,D669/C669-1,IF(C669&lt;0,-(D669/C669-1),""))</f>
        <v>-0.333</v>
      </c>
      <c r="F669" s="284" t="str">
        <f t="shared" si="70"/>
        <v>是</v>
      </c>
      <c r="G669" s="163" t="str">
        <f t="shared" si="71"/>
        <v>款</v>
      </c>
    </row>
    <row r="670" ht="18.75" spans="1:7">
      <c r="A670" s="444" t="s">
        <v>1230</v>
      </c>
      <c r="B670" s="310" t="s">
        <v>1231</v>
      </c>
      <c r="C670" s="349">
        <v>15</v>
      </c>
      <c r="D670" s="349">
        <v>10</v>
      </c>
      <c r="E670" s="314">
        <f>IF(C670&gt;0,D670/C670-1,IF(C670&lt;0,-(D670/C670-1),""))</f>
        <v>-0.333</v>
      </c>
      <c r="F670" s="284" t="str">
        <f t="shared" si="70"/>
        <v>是</v>
      </c>
      <c r="G670" s="163" t="str">
        <f t="shared" si="71"/>
        <v>项</v>
      </c>
    </row>
    <row r="671" ht="18.75" spans="1:7">
      <c r="A671" s="444" t="s">
        <v>1232</v>
      </c>
      <c r="B671" s="310" t="s">
        <v>1233</v>
      </c>
      <c r="C671" s="349">
        <v>0</v>
      </c>
      <c r="D671" s="349">
        <v>0</v>
      </c>
      <c r="E671" s="314" t="str">
        <f>IF(C671&gt;0,D671/C671-1,IF(C671&lt;0,-(D671/C671-1),""))</f>
        <v/>
      </c>
      <c r="F671" s="284" t="str">
        <f t="shared" si="70"/>
        <v>否</v>
      </c>
      <c r="G671" s="163" t="str">
        <f t="shared" si="71"/>
        <v>项</v>
      </c>
    </row>
    <row r="672" ht="18.75" spans="1:7">
      <c r="A672" s="443" t="s">
        <v>1234</v>
      </c>
      <c r="B672" s="307" t="s">
        <v>1235</v>
      </c>
      <c r="C672" s="347">
        <f>SUBTOTAL(9,C673)</f>
        <v>3476</v>
      </c>
      <c r="D672" s="347">
        <f>SUBTOTAL(9,D673)</f>
        <v>4398</v>
      </c>
      <c r="E672" s="185">
        <f>(D672-C672)/C672</f>
        <v>0.265</v>
      </c>
      <c r="F672" s="284" t="str">
        <f t="shared" si="70"/>
        <v>是</v>
      </c>
      <c r="G672" s="163" t="str">
        <f t="shared" si="71"/>
        <v>款</v>
      </c>
    </row>
    <row r="673" ht="18.75" spans="1:7">
      <c r="A673" s="312">
        <v>2089999</v>
      </c>
      <c r="B673" s="310" t="s">
        <v>1236</v>
      </c>
      <c r="C673" s="349">
        <v>3476</v>
      </c>
      <c r="D673" s="349">
        <v>4398</v>
      </c>
      <c r="E673" s="314"/>
      <c r="F673" s="284" t="str">
        <f t="shared" si="70"/>
        <v>是</v>
      </c>
      <c r="G673" s="163" t="str">
        <f t="shared" si="71"/>
        <v>项</v>
      </c>
    </row>
    <row r="674" ht="18.75" spans="1:7">
      <c r="A674" s="443" t="s">
        <v>85</v>
      </c>
      <c r="B674" s="307" t="s">
        <v>86</v>
      </c>
      <c r="C674" s="347">
        <f>C675+C680+C694+C698+C710+C713+C717+C722+C726+C730+C733+C742+C744</f>
        <v>79445</v>
      </c>
      <c r="D674" s="347">
        <f>D675+D680+D694+D698+D710+D713+D717+D722+D726+D730+D733+D742+D744</f>
        <v>68754</v>
      </c>
      <c r="E674" s="185">
        <f>(D674-C674)/C674</f>
        <v>-0.135</v>
      </c>
      <c r="F674" s="284" t="str">
        <f t="shared" ref="F674:F712" si="75">IF(LEN(A674)=3,"是",IF(B674&lt;&gt;"",IF(SUM(C674:D674)&lt;&gt;0,"是","否"),"是"))</f>
        <v>是</v>
      </c>
      <c r="G674" s="163" t="str">
        <f t="shared" ref="G674:G712" si="76">IF(LEN(A674)=3,"类",IF(LEN(A674)=5,"款","项"))</f>
        <v>类</v>
      </c>
    </row>
    <row r="675" ht="18.75" spans="1:7">
      <c r="A675" s="443" t="s">
        <v>1237</v>
      </c>
      <c r="B675" s="307" t="s">
        <v>1238</v>
      </c>
      <c r="C675" s="347">
        <f>SUBTOTAL(9,C676:C679)</f>
        <v>488</v>
      </c>
      <c r="D675" s="347">
        <f>SUBTOTAL(9,D676:D679)</f>
        <v>561</v>
      </c>
      <c r="E675" s="185">
        <f>(D675-C675)/C675</f>
        <v>0.15</v>
      </c>
      <c r="F675" s="284" t="str">
        <f t="shared" si="75"/>
        <v>是</v>
      </c>
      <c r="G675" s="163" t="str">
        <f t="shared" si="76"/>
        <v>款</v>
      </c>
    </row>
    <row r="676" ht="18.75" spans="1:7">
      <c r="A676" s="444" t="s">
        <v>1239</v>
      </c>
      <c r="B676" s="310" t="s">
        <v>139</v>
      </c>
      <c r="C676" s="448">
        <v>460</v>
      </c>
      <c r="D676" s="349">
        <v>442</v>
      </c>
      <c r="E676" s="314">
        <f t="shared" ref="E676:E679" si="77">IF(C676&gt;0,D676/C676-1,IF(C676&lt;0,-(D676/C676-1),""))</f>
        <v>-0.039</v>
      </c>
      <c r="F676" s="284" t="str">
        <f t="shared" si="75"/>
        <v>是</v>
      </c>
      <c r="G676" s="163" t="str">
        <f t="shared" si="76"/>
        <v>项</v>
      </c>
    </row>
    <row r="677" ht="18.75" spans="1:7">
      <c r="A677" s="444" t="s">
        <v>1240</v>
      </c>
      <c r="B677" s="310" t="s">
        <v>141</v>
      </c>
      <c r="C677" s="448">
        <v>21</v>
      </c>
      <c r="D677" s="349">
        <v>116</v>
      </c>
      <c r="E677" s="314">
        <f t="shared" si="77"/>
        <v>4.524</v>
      </c>
      <c r="F677" s="284" t="str">
        <f t="shared" si="75"/>
        <v>是</v>
      </c>
      <c r="G677" s="163" t="str">
        <f t="shared" si="76"/>
        <v>项</v>
      </c>
    </row>
    <row r="678" ht="18.75" spans="1:7">
      <c r="A678" s="444" t="s">
        <v>1241</v>
      </c>
      <c r="B678" s="310" t="s">
        <v>143</v>
      </c>
      <c r="C678" s="349"/>
      <c r="D678" s="349"/>
      <c r="E678" s="314"/>
      <c r="F678" s="284" t="str">
        <f t="shared" si="75"/>
        <v>否</v>
      </c>
      <c r="G678" s="163" t="str">
        <f t="shared" si="76"/>
        <v>项</v>
      </c>
    </row>
    <row r="679" ht="18.75" spans="1:7">
      <c r="A679" s="444" t="s">
        <v>1242</v>
      </c>
      <c r="B679" s="310" t="s">
        <v>1243</v>
      </c>
      <c r="C679" s="349">
        <v>7</v>
      </c>
      <c r="D679" s="349">
        <v>3</v>
      </c>
      <c r="E679" s="314">
        <f t="shared" si="77"/>
        <v>-0.571</v>
      </c>
      <c r="F679" s="284" t="str">
        <f t="shared" si="75"/>
        <v>是</v>
      </c>
      <c r="G679" s="163" t="str">
        <f t="shared" si="76"/>
        <v>项</v>
      </c>
    </row>
    <row r="680" ht="18.75" spans="1:7">
      <c r="A680" s="443" t="s">
        <v>1244</v>
      </c>
      <c r="B680" s="307" t="s">
        <v>1245</v>
      </c>
      <c r="C680" s="347">
        <f>SUBTOTAL(9,C681:C693)</f>
        <v>2701</v>
      </c>
      <c r="D680" s="347">
        <f>SUBTOTAL(9,D681:D693)</f>
        <v>2843</v>
      </c>
      <c r="E680" s="185">
        <f>(D680-C680)/C680</f>
        <v>0.053</v>
      </c>
      <c r="F680" s="284" t="str">
        <f t="shared" si="75"/>
        <v>是</v>
      </c>
      <c r="G680" s="163" t="str">
        <f t="shared" si="76"/>
        <v>款</v>
      </c>
    </row>
    <row r="681" ht="18.75" spans="1:7">
      <c r="A681" s="444" t="s">
        <v>1246</v>
      </c>
      <c r="B681" s="310" t="s">
        <v>1247</v>
      </c>
      <c r="C681" s="448">
        <v>2701</v>
      </c>
      <c r="D681" s="349">
        <v>2843</v>
      </c>
      <c r="E681" s="314">
        <f>IF(C681&gt;0,D681/C681-1,IF(C681&lt;0,-(D681/C681-1),""))</f>
        <v>0.053</v>
      </c>
      <c r="F681" s="284" t="str">
        <f t="shared" si="75"/>
        <v>是</v>
      </c>
      <c r="G681" s="163" t="str">
        <f t="shared" si="76"/>
        <v>项</v>
      </c>
    </row>
    <row r="682" ht="18.75" spans="1:7">
      <c r="A682" s="444" t="s">
        <v>1248</v>
      </c>
      <c r="B682" s="310" t="s">
        <v>1249</v>
      </c>
      <c r="C682" s="349"/>
      <c r="D682" s="349"/>
      <c r="E682" s="314"/>
      <c r="F682" s="284" t="str">
        <f t="shared" si="75"/>
        <v>否</v>
      </c>
      <c r="G682" s="163" t="str">
        <f t="shared" si="76"/>
        <v>项</v>
      </c>
    </row>
    <row r="683" ht="18.75" spans="1:7">
      <c r="A683" s="444" t="s">
        <v>1250</v>
      </c>
      <c r="B683" s="310" t="s">
        <v>1251</v>
      </c>
      <c r="C683" s="349"/>
      <c r="D683" s="349"/>
      <c r="E683" s="314"/>
      <c r="F683" s="284" t="str">
        <f t="shared" si="75"/>
        <v>否</v>
      </c>
      <c r="G683" s="163" t="str">
        <f t="shared" si="76"/>
        <v>项</v>
      </c>
    </row>
    <row r="684" ht="18.75" spans="1:7">
      <c r="A684" s="444" t="s">
        <v>1252</v>
      </c>
      <c r="B684" s="310" t="s">
        <v>1253</v>
      </c>
      <c r="C684" s="349">
        <v>0</v>
      </c>
      <c r="D684" s="349">
        <v>0</v>
      </c>
      <c r="E684" s="314" t="str">
        <f>IF(C684&gt;0,D684/C684-1,IF(C684&lt;0,-(D684/C684-1),""))</f>
        <v/>
      </c>
      <c r="F684" s="284" t="str">
        <f t="shared" si="75"/>
        <v>否</v>
      </c>
      <c r="G684" s="163" t="str">
        <f t="shared" si="76"/>
        <v>项</v>
      </c>
    </row>
    <row r="685" ht="18.75" spans="1:7">
      <c r="A685" s="444" t="s">
        <v>1254</v>
      </c>
      <c r="B685" s="310" t="s">
        <v>1255</v>
      </c>
      <c r="C685" s="349">
        <v>0</v>
      </c>
      <c r="D685" s="349">
        <v>0</v>
      </c>
      <c r="E685" s="314" t="str">
        <f>IF(C685&gt;0,D685/C685-1,IF(C685&lt;0,-(D685/C685-1),""))</f>
        <v/>
      </c>
      <c r="F685" s="284" t="str">
        <f t="shared" si="75"/>
        <v>否</v>
      </c>
      <c r="G685" s="163" t="str">
        <f t="shared" si="76"/>
        <v>项</v>
      </c>
    </row>
    <row r="686" ht="18.75" spans="1:7">
      <c r="A686" s="444" t="s">
        <v>1256</v>
      </c>
      <c r="B686" s="310" t="s">
        <v>1257</v>
      </c>
      <c r="C686" s="349">
        <v>0</v>
      </c>
      <c r="D686" s="349">
        <v>0</v>
      </c>
      <c r="E686" s="314" t="str">
        <f>IF(C686&gt;0,D686/C686-1,IF(C686&lt;0,-(D686/C686-1),""))</f>
        <v/>
      </c>
      <c r="F686" s="284" t="str">
        <f t="shared" si="75"/>
        <v>否</v>
      </c>
      <c r="G686" s="163" t="str">
        <f t="shared" si="76"/>
        <v>项</v>
      </c>
    </row>
    <row r="687" ht="18.75" spans="1:7">
      <c r="A687" s="444" t="s">
        <v>1258</v>
      </c>
      <c r="B687" s="310" t="s">
        <v>1259</v>
      </c>
      <c r="C687" s="349">
        <v>0</v>
      </c>
      <c r="D687" s="349">
        <v>0</v>
      </c>
      <c r="E687" s="314" t="str">
        <f>IF(C687&gt;0,D687/C687-1,IF(C687&lt;0,-(D687/C687-1),""))</f>
        <v/>
      </c>
      <c r="F687" s="284" t="str">
        <f t="shared" si="75"/>
        <v>否</v>
      </c>
      <c r="G687" s="163" t="str">
        <f t="shared" si="76"/>
        <v>项</v>
      </c>
    </row>
    <row r="688" ht="18.75" spans="1:7">
      <c r="A688" s="444" t="s">
        <v>1260</v>
      </c>
      <c r="B688" s="310" t="s">
        <v>1261</v>
      </c>
      <c r="C688" s="349"/>
      <c r="D688" s="349"/>
      <c r="E688" s="314"/>
      <c r="F688" s="284" t="str">
        <f t="shared" si="75"/>
        <v>否</v>
      </c>
      <c r="G688" s="163" t="str">
        <f t="shared" si="76"/>
        <v>项</v>
      </c>
    </row>
    <row r="689" ht="18.75" spans="1:7">
      <c r="A689" s="444" t="s">
        <v>1262</v>
      </c>
      <c r="B689" s="310" t="s">
        <v>1263</v>
      </c>
      <c r="C689" s="349">
        <v>0</v>
      </c>
      <c r="D689" s="349">
        <v>0</v>
      </c>
      <c r="E689" s="314" t="str">
        <f>IF(C689&gt;0,D689/C689-1,IF(C689&lt;0,-(D689/C689-1),""))</f>
        <v/>
      </c>
      <c r="F689" s="284" t="str">
        <f t="shared" si="75"/>
        <v>否</v>
      </c>
      <c r="G689" s="163" t="str">
        <f t="shared" si="76"/>
        <v>项</v>
      </c>
    </row>
    <row r="690" ht="18.75" spans="1:7">
      <c r="A690" s="444" t="s">
        <v>1264</v>
      </c>
      <c r="B690" s="310" t="s">
        <v>1265</v>
      </c>
      <c r="C690" s="349"/>
      <c r="D690" s="349"/>
      <c r="E690" s="314"/>
      <c r="F690" s="284" t="str">
        <f t="shared" si="75"/>
        <v>否</v>
      </c>
      <c r="G690" s="163" t="str">
        <f t="shared" si="76"/>
        <v>项</v>
      </c>
    </row>
    <row r="691" ht="18.75" spans="1:7">
      <c r="A691" s="444" t="s">
        <v>1266</v>
      </c>
      <c r="B691" s="310" t="s">
        <v>1267</v>
      </c>
      <c r="C691" s="349">
        <v>0</v>
      </c>
      <c r="D691" s="349">
        <v>0</v>
      </c>
      <c r="E691" s="314" t="str">
        <f>IF(C691&gt;0,D691/C691-1,IF(C691&lt;0,-(D691/C691-1),""))</f>
        <v/>
      </c>
      <c r="F691" s="284" t="str">
        <f t="shared" si="75"/>
        <v>否</v>
      </c>
      <c r="G691" s="163" t="str">
        <f t="shared" si="76"/>
        <v>项</v>
      </c>
    </row>
    <row r="692" ht="18.75" spans="1:7">
      <c r="A692" s="444" t="s">
        <v>1268</v>
      </c>
      <c r="B692" s="310" t="s">
        <v>1269</v>
      </c>
      <c r="C692" s="349"/>
      <c r="D692" s="349"/>
      <c r="E692" s="314"/>
      <c r="F692" s="284" t="str">
        <f t="shared" si="75"/>
        <v>否</v>
      </c>
      <c r="G692" s="163" t="str">
        <f t="shared" si="76"/>
        <v>项</v>
      </c>
    </row>
    <row r="693" ht="18.75" spans="1:7">
      <c r="A693" s="444" t="s">
        <v>1270</v>
      </c>
      <c r="B693" s="310" t="s">
        <v>1271</v>
      </c>
      <c r="C693" s="349"/>
      <c r="D693" s="349"/>
      <c r="E693" s="314"/>
      <c r="F693" s="284" t="str">
        <f t="shared" si="75"/>
        <v>否</v>
      </c>
      <c r="G693" s="163" t="str">
        <f t="shared" si="76"/>
        <v>项</v>
      </c>
    </row>
    <row r="694" ht="18.75" spans="1:7">
      <c r="A694" s="443" t="s">
        <v>1272</v>
      </c>
      <c r="B694" s="307" t="s">
        <v>1273</v>
      </c>
      <c r="C694" s="347">
        <f>SUBTOTAL(9,C695:C697)</f>
        <v>8117</v>
      </c>
      <c r="D694" s="347">
        <f>SUBTOTAL(9,D695:D697)</f>
        <v>7623</v>
      </c>
      <c r="E694" s="319">
        <f t="shared" ref="E694:E701" si="78">IF(C694&gt;0,D694/C694-1,IF(C694&lt;0,-(D694/C694-1),""))</f>
        <v>-0.061</v>
      </c>
      <c r="F694" s="284" t="str">
        <f t="shared" si="75"/>
        <v>是</v>
      </c>
      <c r="G694" s="163" t="str">
        <f t="shared" si="76"/>
        <v>款</v>
      </c>
    </row>
    <row r="695" ht="18.75" spans="1:7">
      <c r="A695" s="444" t="s">
        <v>1274</v>
      </c>
      <c r="B695" s="310" t="s">
        <v>1275</v>
      </c>
      <c r="C695" s="448">
        <v>7839</v>
      </c>
      <c r="D695" s="349">
        <v>7013</v>
      </c>
      <c r="E695" s="314">
        <f t="shared" si="78"/>
        <v>-0.105</v>
      </c>
      <c r="F695" s="284" t="str">
        <f t="shared" si="75"/>
        <v>是</v>
      </c>
      <c r="G695" s="163" t="str">
        <f t="shared" si="76"/>
        <v>项</v>
      </c>
    </row>
    <row r="696" ht="18.75" spans="1:7">
      <c r="A696" s="444" t="s">
        <v>1276</v>
      </c>
      <c r="B696" s="310" t="s">
        <v>1277</v>
      </c>
      <c r="C696" s="448">
        <v>0</v>
      </c>
      <c r="D696" s="349">
        <v>0</v>
      </c>
      <c r="E696" s="314" t="str">
        <f t="shared" si="78"/>
        <v/>
      </c>
      <c r="F696" s="284" t="str">
        <f t="shared" si="75"/>
        <v>否</v>
      </c>
      <c r="G696" s="163" t="str">
        <f t="shared" si="76"/>
        <v>项</v>
      </c>
    </row>
    <row r="697" ht="18.75" spans="1:7">
      <c r="A697" s="444" t="s">
        <v>1278</v>
      </c>
      <c r="B697" s="310" t="s">
        <v>1279</v>
      </c>
      <c r="C697" s="448">
        <v>278</v>
      </c>
      <c r="D697" s="349">
        <v>610</v>
      </c>
      <c r="E697" s="314">
        <f t="shared" si="78"/>
        <v>1.194</v>
      </c>
      <c r="F697" s="284" t="str">
        <f t="shared" si="75"/>
        <v>是</v>
      </c>
      <c r="G697" s="163" t="str">
        <f t="shared" si="76"/>
        <v>项</v>
      </c>
    </row>
    <row r="698" ht="18.75" spans="1:7">
      <c r="A698" s="443" t="s">
        <v>1280</v>
      </c>
      <c r="B698" s="307" t="s">
        <v>1281</v>
      </c>
      <c r="C698" s="347">
        <f>SUBTOTAL(9,C699:C709)</f>
        <v>35356</v>
      </c>
      <c r="D698" s="347">
        <f>SUBTOTAL(9,D699:D709)</f>
        <v>25302</v>
      </c>
      <c r="E698" s="185">
        <f>(D698-C698)/C698</f>
        <v>-0.284</v>
      </c>
      <c r="F698" s="284" t="str">
        <f t="shared" si="75"/>
        <v>是</v>
      </c>
      <c r="G698" s="163" t="str">
        <f t="shared" si="76"/>
        <v>款</v>
      </c>
    </row>
    <row r="699" ht="18.75" spans="1:7">
      <c r="A699" s="444" t="s">
        <v>1282</v>
      </c>
      <c r="B699" s="310" t="s">
        <v>1283</v>
      </c>
      <c r="C699" s="448">
        <v>1965</v>
      </c>
      <c r="D699" s="349">
        <v>1886</v>
      </c>
      <c r="E699" s="314">
        <f t="shared" si="78"/>
        <v>-0.04</v>
      </c>
      <c r="F699" s="284" t="str">
        <f t="shared" si="75"/>
        <v>是</v>
      </c>
      <c r="G699" s="163" t="str">
        <f t="shared" si="76"/>
        <v>项</v>
      </c>
    </row>
    <row r="700" ht="18.75" spans="1:7">
      <c r="A700" s="444" t="s">
        <v>1284</v>
      </c>
      <c r="B700" s="310" t="s">
        <v>1285</v>
      </c>
      <c r="C700" s="448">
        <v>439</v>
      </c>
      <c r="D700" s="349">
        <v>434</v>
      </c>
      <c r="E700" s="314">
        <f t="shared" si="78"/>
        <v>-0.011</v>
      </c>
      <c r="F700" s="284" t="str">
        <f t="shared" si="75"/>
        <v>是</v>
      </c>
      <c r="G700" s="163" t="str">
        <f t="shared" si="76"/>
        <v>项</v>
      </c>
    </row>
    <row r="701" ht="18.75" spans="1:7">
      <c r="A701" s="444" t="s">
        <v>1286</v>
      </c>
      <c r="B701" s="310" t="s">
        <v>1287</v>
      </c>
      <c r="C701" s="448">
        <v>1661</v>
      </c>
      <c r="D701" s="349">
        <v>1396</v>
      </c>
      <c r="E701" s="314">
        <f t="shared" si="78"/>
        <v>-0.16</v>
      </c>
      <c r="F701" s="284" t="str">
        <f t="shared" si="75"/>
        <v>是</v>
      </c>
      <c r="G701" s="163" t="str">
        <f t="shared" si="76"/>
        <v>项</v>
      </c>
    </row>
    <row r="702" ht="18.75" spans="1:7">
      <c r="A702" s="444" t="s">
        <v>1288</v>
      </c>
      <c r="B702" s="310" t="s">
        <v>1289</v>
      </c>
      <c r="C702" s="349">
        <v>0</v>
      </c>
      <c r="D702" s="349">
        <v>0</v>
      </c>
      <c r="E702" s="314" t="str">
        <f t="shared" ref="E702:E708" si="79">IF(C702&gt;0,D702/C702-1,IF(C702&lt;0,-(D702/C702-1),""))</f>
        <v/>
      </c>
      <c r="F702" s="284" t="str">
        <f t="shared" si="75"/>
        <v>否</v>
      </c>
      <c r="G702" s="163" t="str">
        <f t="shared" si="76"/>
        <v>项</v>
      </c>
    </row>
    <row r="703" ht="18.75" spans="1:7">
      <c r="A703" s="444" t="s">
        <v>1290</v>
      </c>
      <c r="B703" s="310" t="s">
        <v>1291</v>
      </c>
      <c r="C703" s="349"/>
      <c r="D703" s="349"/>
      <c r="E703" s="314"/>
      <c r="F703" s="284" t="str">
        <f t="shared" si="75"/>
        <v>否</v>
      </c>
      <c r="G703" s="163" t="str">
        <f t="shared" si="76"/>
        <v>项</v>
      </c>
    </row>
    <row r="704" ht="18.75" spans="1:7">
      <c r="A704" s="444" t="s">
        <v>1292</v>
      </c>
      <c r="B704" s="310" t="s">
        <v>1293</v>
      </c>
      <c r="C704" s="349">
        <v>0</v>
      </c>
      <c r="D704" s="349">
        <v>0</v>
      </c>
      <c r="E704" s="314" t="str">
        <f t="shared" si="79"/>
        <v/>
      </c>
      <c r="F704" s="284" t="str">
        <f t="shared" si="75"/>
        <v>否</v>
      </c>
      <c r="G704" s="163" t="str">
        <f t="shared" si="76"/>
        <v>项</v>
      </c>
    </row>
    <row r="705" ht="18.75" spans="1:7">
      <c r="A705" s="444" t="s">
        <v>1294</v>
      </c>
      <c r="B705" s="310" t="s">
        <v>1295</v>
      </c>
      <c r="C705" s="448">
        <v>460</v>
      </c>
      <c r="D705" s="349">
        <v>141</v>
      </c>
      <c r="E705" s="314">
        <f t="shared" si="79"/>
        <v>-0.693</v>
      </c>
      <c r="F705" s="284" t="str">
        <f t="shared" si="75"/>
        <v>是</v>
      </c>
      <c r="G705" s="163" t="str">
        <f t="shared" si="76"/>
        <v>项</v>
      </c>
    </row>
    <row r="706" ht="18.75" spans="1:7">
      <c r="A706" s="444" t="s">
        <v>1296</v>
      </c>
      <c r="B706" s="310" t="s">
        <v>1297</v>
      </c>
      <c r="C706" s="448">
        <v>20427</v>
      </c>
      <c r="D706" s="349">
        <v>20664</v>
      </c>
      <c r="E706" s="314">
        <f t="shared" si="79"/>
        <v>0.012</v>
      </c>
      <c r="F706" s="284" t="str">
        <f t="shared" si="75"/>
        <v>是</v>
      </c>
      <c r="G706" s="163" t="str">
        <f t="shared" si="76"/>
        <v>项</v>
      </c>
    </row>
    <row r="707" ht="18.75" spans="1:7">
      <c r="A707" s="444" t="s">
        <v>1298</v>
      </c>
      <c r="B707" s="310" t="s">
        <v>1299</v>
      </c>
      <c r="C707" s="448">
        <v>615</v>
      </c>
      <c r="D707" s="349">
        <v>521</v>
      </c>
      <c r="E707" s="314">
        <f t="shared" si="79"/>
        <v>-0.153</v>
      </c>
      <c r="F707" s="284" t="str">
        <f t="shared" si="75"/>
        <v>是</v>
      </c>
      <c r="G707" s="163" t="str">
        <f t="shared" si="76"/>
        <v>项</v>
      </c>
    </row>
    <row r="708" ht="18.75" spans="1:7">
      <c r="A708" s="444" t="s">
        <v>1300</v>
      </c>
      <c r="B708" s="310" t="s">
        <v>1301</v>
      </c>
      <c r="C708" s="448">
        <v>9677</v>
      </c>
      <c r="D708" s="349">
        <v>181</v>
      </c>
      <c r="E708" s="314">
        <f t="shared" si="79"/>
        <v>-0.981</v>
      </c>
      <c r="F708" s="284" t="str">
        <f t="shared" si="75"/>
        <v>是</v>
      </c>
      <c r="G708" s="163" t="str">
        <f t="shared" si="76"/>
        <v>项</v>
      </c>
    </row>
    <row r="709" ht="18.75" spans="1:7">
      <c r="A709" s="444" t="s">
        <v>1302</v>
      </c>
      <c r="B709" s="310" t="s">
        <v>1303</v>
      </c>
      <c r="C709" s="448">
        <v>112</v>
      </c>
      <c r="D709" s="349">
        <v>79</v>
      </c>
      <c r="E709" s="314">
        <f t="shared" ref="E709:E711" si="80">IF(C709&gt;0,D709/C709-1,IF(C709&lt;0,-(D709/C709-1),""))</f>
        <v>-0.295</v>
      </c>
      <c r="F709" s="284" t="str">
        <f t="shared" si="75"/>
        <v>是</v>
      </c>
      <c r="G709" s="163" t="str">
        <f t="shared" si="76"/>
        <v>项</v>
      </c>
    </row>
    <row r="710" ht="18.75" spans="1:7">
      <c r="A710" s="443" t="s">
        <v>1304</v>
      </c>
      <c r="B710" s="307" t="s">
        <v>1305</v>
      </c>
      <c r="C710" s="347"/>
      <c r="D710" s="347">
        <f>SUBTOTAL(9,D711:D712)</f>
        <v>2</v>
      </c>
      <c r="E710" s="314" t="str">
        <f t="shared" si="80"/>
        <v/>
      </c>
      <c r="F710" s="284" t="str">
        <f t="shared" si="75"/>
        <v>是</v>
      </c>
      <c r="G710" s="163" t="str">
        <f t="shared" si="76"/>
        <v>款</v>
      </c>
    </row>
    <row r="711" ht="18.75" spans="1:7">
      <c r="A711" s="444" t="s">
        <v>1306</v>
      </c>
      <c r="B711" s="310" t="s">
        <v>1307</v>
      </c>
      <c r="C711" s="349"/>
      <c r="D711" s="349">
        <v>2</v>
      </c>
      <c r="E711" s="314" t="str">
        <f t="shared" si="80"/>
        <v/>
      </c>
      <c r="F711" s="284" t="str">
        <f t="shared" si="75"/>
        <v>是</v>
      </c>
      <c r="G711" s="163" t="str">
        <f t="shared" si="76"/>
        <v>项</v>
      </c>
    </row>
    <row r="712" ht="18.75" spans="1:7">
      <c r="A712" s="444" t="s">
        <v>1308</v>
      </c>
      <c r="B712" s="310" t="s">
        <v>1309</v>
      </c>
      <c r="C712" s="349">
        <v>0</v>
      </c>
      <c r="D712" s="349">
        <v>0</v>
      </c>
      <c r="E712" s="314" t="str">
        <f t="shared" ref="E712:E716" si="81">IF(C712&gt;0,D712/C712-1,IF(C712&lt;0,-(D712/C712-1),""))</f>
        <v/>
      </c>
      <c r="F712" s="284" t="str">
        <f t="shared" si="75"/>
        <v>否</v>
      </c>
      <c r="G712" s="163" t="str">
        <f t="shared" si="76"/>
        <v>项</v>
      </c>
    </row>
    <row r="713" ht="18.75" spans="1:7">
      <c r="A713" s="443" t="s">
        <v>1310</v>
      </c>
      <c r="B713" s="307" t="s">
        <v>1311</v>
      </c>
      <c r="C713" s="347">
        <f>SUBTOTAL(9,C714:C716)</f>
        <v>5529</v>
      </c>
      <c r="D713" s="347">
        <f>SUBTOTAL(9,D714:D716)</f>
        <v>4577</v>
      </c>
      <c r="E713" s="185">
        <f>(D713-C713)/C713</f>
        <v>-0.172</v>
      </c>
      <c r="F713" s="284" t="str">
        <f t="shared" ref="F713:F776" si="82">IF(LEN(A713)=3,"是",IF(B713&lt;&gt;"",IF(SUM(C713:D713)&lt;&gt;0,"是","否"),"是"))</f>
        <v>是</v>
      </c>
      <c r="G713" s="163" t="str">
        <f t="shared" ref="G713:G776" si="83">IF(LEN(A713)=3,"类",IF(LEN(A713)=5,"款","项"))</f>
        <v>款</v>
      </c>
    </row>
    <row r="714" ht="18.75" spans="1:7">
      <c r="A714" s="444" t="s">
        <v>1312</v>
      </c>
      <c r="B714" s="310" t="s">
        <v>1313</v>
      </c>
      <c r="C714" s="448">
        <v>1468</v>
      </c>
      <c r="D714" s="349">
        <v>1727</v>
      </c>
      <c r="E714" s="314">
        <f t="shared" si="81"/>
        <v>0.176</v>
      </c>
      <c r="F714" s="284" t="str">
        <f t="shared" si="82"/>
        <v>是</v>
      </c>
      <c r="G714" s="163" t="str">
        <f t="shared" si="83"/>
        <v>项</v>
      </c>
    </row>
    <row r="715" ht="18.75" spans="1:7">
      <c r="A715" s="444" t="s">
        <v>1314</v>
      </c>
      <c r="B715" s="310" t="s">
        <v>1315</v>
      </c>
      <c r="C715" s="448">
        <v>3792</v>
      </c>
      <c r="D715" s="349">
        <v>1246</v>
      </c>
      <c r="E715" s="314">
        <f t="shared" si="81"/>
        <v>-0.671</v>
      </c>
      <c r="F715" s="284" t="str">
        <f t="shared" si="82"/>
        <v>是</v>
      </c>
      <c r="G715" s="163" t="str">
        <f t="shared" si="83"/>
        <v>项</v>
      </c>
    </row>
    <row r="716" ht="18.75" spans="1:7">
      <c r="A716" s="444" t="s">
        <v>1316</v>
      </c>
      <c r="B716" s="310" t="s">
        <v>1317</v>
      </c>
      <c r="C716" s="448">
        <v>269</v>
      </c>
      <c r="D716" s="349">
        <v>1604</v>
      </c>
      <c r="E716" s="314">
        <f t="shared" si="81"/>
        <v>4.963</v>
      </c>
      <c r="F716" s="284" t="str">
        <f t="shared" si="82"/>
        <v>是</v>
      </c>
      <c r="G716" s="163" t="str">
        <f t="shared" si="83"/>
        <v>项</v>
      </c>
    </row>
    <row r="717" ht="18.75" spans="1:7">
      <c r="A717" s="443" t="s">
        <v>1318</v>
      </c>
      <c r="B717" s="307" t="s">
        <v>1319</v>
      </c>
      <c r="C717" s="347">
        <f>SUBTOTAL(9,C718:C721)</f>
        <v>21580</v>
      </c>
      <c r="D717" s="347">
        <f>SUBTOTAL(9,D718:D721)</f>
        <v>23656</v>
      </c>
      <c r="E717" s="185">
        <f>(D717-C717)/C717</f>
        <v>0.096</v>
      </c>
      <c r="F717" s="284" t="str">
        <f t="shared" si="82"/>
        <v>是</v>
      </c>
      <c r="G717" s="163" t="str">
        <f t="shared" si="83"/>
        <v>款</v>
      </c>
    </row>
    <row r="718" ht="18.75" spans="1:7">
      <c r="A718" s="444" t="s">
        <v>1320</v>
      </c>
      <c r="B718" s="310" t="s">
        <v>1321</v>
      </c>
      <c r="C718" s="448">
        <v>4325</v>
      </c>
      <c r="D718" s="349">
        <v>4404</v>
      </c>
      <c r="E718" s="314">
        <f t="shared" ref="E718:E721" si="84">IF(C718&gt;0,D718/C718-1,IF(C718&lt;0,-(D718/C718-1),""))</f>
        <v>0.018</v>
      </c>
      <c r="F718" s="284" t="str">
        <f t="shared" si="82"/>
        <v>是</v>
      </c>
      <c r="G718" s="163" t="str">
        <f t="shared" si="83"/>
        <v>项</v>
      </c>
    </row>
    <row r="719" ht="18.75" spans="1:7">
      <c r="A719" s="444" t="s">
        <v>1322</v>
      </c>
      <c r="B719" s="310" t="s">
        <v>1323</v>
      </c>
      <c r="C719" s="448">
        <v>6941</v>
      </c>
      <c r="D719" s="349">
        <v>7275</v>
      </c>
      <c r="E719" s="314">
        <f t="shared" si="84"/>
        <v>0.048</v>
      </c>
      <c r="F719" s="284" t="str">
        <f t="shared" si="82"/>
        <v>是</v>
      </c>
      <c r="G719" s="163" t="str">
        <f t="shared" si="83"/>
        <v>项</v>
      </c>
    </row>
    <row r="720" ht="18.75" spans="1:7">
      <c r="A720" s="444" t="s">
        <v>1324</v>
      </c>
      <c r="B720" s="310" t="s">
        <v>1325</v>
      </c>
      <c r="C720" s="448">
        <v>7901</v>
      </c>
      <c r="D720" s="349">
        <v>9413</v>
      </c>
      <c r="E720" s="314">
        <f t="shared" si="84"/>
        <v>0.191</v>
      </c>
      <c r="F720" s="284" t="str">
        <f t="shared" si="82"/>
        <v>是</v>
      </c>
      <c r="G720" s="163" t="str">
        <f t="shared" si="83"/>
        <v>项</v>
      </c>
    </row>
    <row r="721" ht="18.75" spans="1:7">
      <c r="A721" s="444" t="s">
        <v>1326</v>
      </c>
      <c r="B721" s="310" t="s">
        <v>1327</v>
      </c>
      <c r="C721" s="448">
        <v>2413</v>
      </c>
      <c r="D721" s="349">
        <v>2564</v>
      </c>
      <c r="E721" s="314">
        <f t="shared" si="84"/>
        <v>0.063</v>
      </c>
      <c r="F721" s="284" t="str">
        <f t="shared" si="82"/>
        <v>是</v>
      </c>
      <c r="G721" s="163" t="str">
        <f t="shared" si="83"/>
        <v>项</v>
      </c>
    </row>
    <row r="722" ht="18.75" spans="1:7">
      <c r="A722" s="443" t="s">
        <v>1328</v>
      </c>
      <c r="B722" s="307" t="s">
        <v>1329</v>
      </c>
      <c r="C722" s="347">
        <f>SUBTOTAL(9,C723:C725)</f>
        <v>4386</v>
      </c>
      <c r="D722" s="347">
        <f>SUBTOTAL(9,D723:D725)</f>
        <v>3053</v>
      </c>
      <c r="E722" s="185">
        <f>(D722-C722)/C722</f>
        <v>-0.304</v>
      </c>
      <c r="F722" s="284" t="str">
        <f t="shared" si="82"/>
        <v>是</v>
      </c>
      <c r="G722" s="163" t="str">
        <f t="shared" si="83"/>
        <v>款</v>
      </c>
    </row>
    <row r="723" ht="18.75" spans="1:7">
      <c r="A723" s="444" t="s">
        <v>1330</v>
      </c>
      <c r="B723" s="310" t="s">
        <v>1331</v>
      </c>
      <c r="C723" s="448">
        <v>186</v>
      </c>
      <c r="D723" s="349">
        <v>251</v>
      </c>
      <c r="E723" s="314">
        <f>IF(C723&gt;0,D723/C723-1,IF(C723&lt;0,-(D723/C723-1),""))</f>
        <v>0.349</v>
      </c>
      <c r="F723" s="284" t="str">
        <f t="shared" si="82"/>
        <v>是</v>
      </c>
      <c r="G723" s="163" t="str">
        <f t="shared" si="83"/>
        <v>项</v>
      </c>
    </row>
    <row r="724" ht="18.75" spans="1:7">
      <c r="A724" s="444" t="s">
        <v>1332</v>
      </c>
      <c r="B724" s="310" t="s">
        <v>1333</v>
      </c>
      <c r="C724" s="448">
        <v>4200</v>
      </c>
      <c r="D724" s="349">
        <v>2802</v>
      </c>
      <c r="E724" s="314">
        <f>IF(C724&gt;0,D724/C724-1,IF(C724&lt;0,-(D724/C724-1),""))</f>
        <v>-0.333</v>
      </c>
      <c r="F724" s="284" t="str">
        <f t="shared" si="82"/>
        <v>是</v>
      </c>
      <c r="G724" s="163" t="str">
        <f t="shared" si="83"/>
        <v>项</v>
      </c>
    </row>
    <row r="725" ht="18.75" spans="1:7">
      <c r="A725" s="444" t="s">
        <v>1334</v>
      </c>
      <c r="B725" s="310" t="s">
        <v>1335</v>
      </c>
      <c r="C725" s="448">
        <v>0</v>
      </c>
      <c r="D725" s="349">
        <v>0</v>
      </c>
      <c r="E725" s="314" t="str">
        <f t="shared" ref="E725:E732" si="85">IF(C725&gt;0,D725/C725-1,IF(C725&lt;0,-(D725/C725-1),""))</f>
        <v/>
      </c>
      <c r="F725" s="284" t="str">
        <f t="shared" si="82"/>
        <v>否</v>
      </c>
      <c r="G725" s="163" t="str">
        <f t="shared" si="83"/>
        <v>项</v>
      </c>
    </row>
    <row r="726" ht="18.75" spans="1:7">
      <c r="A726" s="443" t="s">
        <v>1336</v>
      </c>
      <c r="B726" s="307" t="s">
        <v>1337</v>
      </c>
      <c r="C726" s="347">
        <f>SUBTOTAL(9,C727:C729)</f>
        <v>594</v>
      </c>
      <c r="D726" s="347">
        <f>SUBTOTAL(9,D727:D729)</f>
        <v>380</v>
      </c>
      <c r="E726" s="319">
        <f t="shared" si="85"/>
        <v>-0.36</v>
      </c>
      <c r="F726" s="284" t="str">
        <f t="shared" si="82"/>
        <v>是</v>
      </c>
      <c r="G726" s="163" t="str">
        <f t="shared" si="83"/>
        <v>款</v>
      </c>
    </row>
    <row r="727" ht="18.75" spans="1:7">
      <c r="A727" s="444" t="s">
        <v>1338</v>
      </c>
      <c r="B727" s="310" t="s">
        <v>1339</v>
      </c>
      <c r="C727" s="448">
        <v>579</v>
      </c>
      <c r="D727" s="349">
        <v>380</v>
      </c>
      <c r="E727" s="314">
        <f t="shared" si="85"/>
        <v>-0.344</v>
      </c>
      <c r="F727" s="284" t="str">
        <f t="shared" si="82"/>
        <v>是</v>
      </c>
      <c r="G727" s="163" t="str">
        <f t="shared" si="83"/>
        <v>项</v>
      </c>
    </row>
    <row r="728" ht="18.75" spans="1:7">
      <c r="A728" s="444" t="s">
        <v>1340</v>
      </c>
      <c r="B728" s="310" t="s">
        <v>1341</v>
      </c>
      <c r="C728" s="448">
        <v>15</v>
      </c>
      <c r="D728" s="349">
        <v>0</v>
      </c>
      <c r="E728" s="314">
        <f t="shared" si="85"/>
        <v>-1</v>
      </c>
      <c r="F728" s="284" t="str">
        <f t="shared" si="82"/>
        <v>是</v>
      </c>
      <c r="G728" s="163" t="str">
        <f t="shared" si="83"/>
        <v>项</v>
      </c>
    </row>
    <row r="729" ht="18.75" spans="1:7">
      <c r="A729" s="444" t="s">
        <v>1342</v>
      </c>
      <c r="B729" s="310" t="s">
        <v>1343</v>
      </c>
      <c r="C729" s="448">
        <v>0</v>
      </c>
      <c r="D729" s="349">
        <v>0</v>
      </c>
      <c r="E729" s="314" t="str">
        <f t="shared" si="85"/>
        <v/>
      </c>
      <c r="F729" s="284" t="str">
        <f t="shared" si="82"/>
        <v>否</v>
      </c>
      <c r="G729" s="163" t="str">
        <f t="shared" si="83"/>
        <v>项</v>
      </c>
    </row>
    <row r="730" ht="18.75" spans="1:7">
      <c r="A730" s="443" t="s">
        <v>1344</v>
      </c>
      <c r="B730" s="307" t="s">
        <v>1345</v>
      </c>
      <c r="C730" s="347">
        <v>11</v>
      </c>
      <c r="D730" s="347">
        <f>SUBTOTAL(9,D731:D732)</f>
        <v>180</v>
      </c>
      <c r="E730" s="319">
        <f t="shared" si="85"/>
        <v>15.364</v>
      </c>
      <c r="F730" s="284" t="str">
        <f t="shared" si="82"/>
        <v>是</v>
      </c>
      <c r="G730" s="163" t="str">
        <f t="shared" si="83"/>
        <v>款</v>
      </c>
    </row>
    <row r="731" ht="18.75" spans="1:7">
      <c r="A731" s="444" t="s">
        <v>1346</v>
      </c>
      <c r="B731" s="310" t="s">
        <v>1347</v>
      </c>
      <c r="C731" s="349">
        <v>11</v>
      </c>
      <c r="D731" s="349">
        <v>180</v>
      </c>
      <c r="E731" s="314">
        <f t="shared" si="85"/>
        <v>15.364</v>
      </c>
      <c r="F731" s="284" t="str">
        <f t="shared" si="82"/>
        <v>是</v>
      </c>
      <c r="G731" s="163" t="str">
        <f t="shared" si="83"/>
        <v>项</v>
      </c>
    </row>
    <row r="732" ht="18.75" spans="1:7">
      <c r="A732" s="444" t="s">
        <v>1348</v>
      </c>
      <c r="B732" s="310" t="s">
        <v>1349</v>
      </c>
      <c r="C732" s="349">
        <v>0</v>
      </c>
      <c r="D732" s="349">
        <v>0</v>
      </c>
      <c r="E732" s="314" t="str">
        <f t="shared" si="85"/>
        <v/>
      </c>
      <c r="F732" s="284" t="str">
        <f t="shared" si="82"/>
        <v>否</v>
      </c>
      <c r="G732" s="163" t="str">
        <f t="shared" si="83"/>
        <v>项</v>
      </c>
    </row>
    <row r="733" ht="18.75" spans="1:7">
      <c r="A733" s="443" t="s">
        <v>1350</v>
      </c>
      <c r="B733" s="307" t="s">
        <v>1351</v>
      </c>
      <c r="C733" s="347">
        <f>SUBTOTAL(9,C734:C741)</f>
        <v>565</v>
      </c>
      <c r="D733" s="347">
        <f>SUBTOTAL(9,D734:D741)</f>
        <v>566</v>
      </c>
      <c r="E733" s="185">
        <f>(D733-C733)/C733</f>
        <v>0.002</v>
      </c>
      <c r="F733" s="284" t="str">
        <f t="shared" si="82"/>
        <v>是</v>
      </c>
      <c r="G733" s="163" t="str">
        <f t="shared" si="83"/>
        <v>款</v>
      </c>
    </row>
    <row r="734" ht="18.75" spans="1:7">
      <c r="A734" s="444" t="s">
        <v>1352</v>
      </c>
      <c r="B734" s="310" t="s">
        <v>139</v>
      </c>
      <c r="C734" s="448">
        <v>0</v>
      </c>
      <c r="D734" s="349"/>
      <c r="E734" s="314"/>
      <c r="F734" s="284" t="str">
        <f t="shared" si="82"/>
        <v>否</v>
      </c>
      <c r="G734" s="163" t="str">
        <f t="shared" si="83"/>
        <v>项</v>
      </c>
    </row>
    <row r="735" ht="18.75" spans="1:7">
      <c r="A735" s="444" t="s">
        <v>1353</v>
      </c>
      <c r="B735" s="310" t="s">
        <v>141</v>
      </c>
      <c r="C735" s="448">
        <v>77</v>
      </c>
      <c r="D735" s="349">
        <v>109</v>
      </c>
      <c r="E735" s="314">
        <f>IF(C735&gt;0,D735/C735-1,IF(C735&lt;0,-(D735/C735-1),""))</f>
        <v>0.416</v>
      </c>
      <c r="F735" s="284" t="str">
        <f t="shared" si="82"/>
        <v>是</v>
      </c>
      <c r="G735" s="163" t="str">
        <f t="shared" si="83"/>
        <v>项</v>
      </c>
    </row>
    <row r="736" ht="18.75" spans="1:7">
      <c r="A736" s="444" t="s">
        <v>1354</v>
      </c>
      <c r="B736" s="310" t="s">
        <v>143</v>
      </c>
      <c r="C736" s="448">
        <v>0</v>
      </c>
      <c r="D736" s="349">
        <v>0</v>
      </c>
      <c r="E736" s="314" t="str">
        <f>IF(C736&gt;0,D736/C736-1,IF(C736&lt;0,-(D736/C736-1),""))</f>
        <v/>
      </c>
      <c r="F736" s="284" t="str">
        <f t="shared" si="82"/>
        <v>否</v>
      </c>
      <c r="G736" s="163" t="str">
        <f t="shared" si="83"/>
        <v>项</v>
      </c>
    </row>
    <row r="737" ht="18.75" spans="1:7">
      <c r="A737" s="444" t="s">
        <v>1355</v>
      </c>
      <c r="B737" s="310" t="s">
        <v>240</v>
      </c>
      <c r="C737" s="448">
        <v>0</v>
      </c>
      <c r="D737" s="349">
        <v>0</v>
      </c>
      <c r="E737" s="314" t="str">
        <f>IF(C737&gt;0,D737/C737-1,IF(C737&lt;0,-(D737/C737-1),""))</f>
        <v/>
      </c>
      <c r="F737" s="284" t="str">
        <f t="shared" si="82"/>
        <v>否</v>
      </c>
      <c r="G737" s="163" t="str">
        <f t="shared" si="83"/>
        <v>项</v>
      </c>
    </row>
    <row r="738" ht="18.75" spans="1:7">
      <c r="A738" s="444" t="s">
        <v>1356</v>
      </c>
      <c r="B738" s="310" t="s">
        <v>1357</v>
      </c>
      <c r="C738" s="448">
        <v>0</v>
      </c>
      <c r="D738" s="349"/>
      <c r="E738" s="314"/>
      <c r="F738" s="284" t="str">
        <f t="shared" si="82"/>
        <v>否</v>
      </c>
      <c r="G738" s="163" t="str">
        <f t="shared" si="83"/>
        <v>项</v>
      </c>
    </row>
    <row r="739" ht="18.75" spans="1:7">
      <c r="A739" s="444" t="s">
        <v>1358</v>
      </c>
      <c r="B739" s="310" t="s">
        <v>1359</v>
      </c>
      <c r="C739" s="448">
        <v>0</v>
      </c>
      <c r="D739" s="349"/>
      <c r="E739" s="314"/>
      <c r="F739" s="284" t="str">
        <f t="shared" si="82"/>
        <v>否</v>
      </c>
      <c r="G739" s="163" t="str">
        <f t="shared" si="83"/>
        <v>项</v>
      </c>
    </row>
    <row r="740" ht="18.75" spans="1:7">
      <c r="A740" s="444" t="s">
        <v>1360</v>
      </c>
      <c r="B740" s="310" t="s">
        <v>157</v>
      </c>
      <c r="C740" s="448">
        <v>0</v>
      </c>
      <c r="D740" s="349"/>
      <c r="E740" s="314"/>
      <c r="F740" s="284" t="str">
        <f t="shared" si="82"/>
        <v>否</v>
      </c>
      <c r="G740" s="163" t="str">
        <f t="shared" si="83"/>
        <v>项</v>
      </c>
    </row>
    <row r="741" ht="18.75" spans="1:7">
      <c r="A741" s="444" t="s">
        <v>1361</v>
      </c>
      <c r="B741" s="310" t="s">
        <v>1362</v>
      </c>
      <c r="C741" s="448">
        <v>488</v>
      </c>
      <c r="D741" s="349">
        <v>457</v>
      </c>
      <c r="E741" s="314">
        <f t="shared" ref="E741:E745" si="86">IF(C741&gt;0,D741/C741-1,IF(C741&lt;0,-(D741/C741-1),""))</f>
        <v>-0.064</v>
      </c>
      <c r="F741" s="284" t="str">
        <f t="shared" si="82"/>
        <v>是</v>
      </c>
      <c r="G741" s="163" t="str">
        <f t="shared" si="83"/>
        <v>项</v>
      </c>
    </row>
    <row r="742" ht="18.75" spans="1:7">
      <c r="A742" s="443" t="s">
        <v>1363</v>
      </c>
      <c r="B742" s="307" t="s">
        <v>1364</v>
      </c>
      <c r="C742" s="347">
        <f>SUM(C743)</f>
        <v>1</v>
      </c>
      <c r="D742" s="347">
        <f>SUM(D743)</f>
        <v>0</v>
      </c>
      <c r="E742" s="319">
        <f t="shared" si="86"/>
        <v>-1</v>
      </c>
      <c r="F742" s="284" t="str">
        <f t="shared" si="82"/>
        <v>是</v>
      </c>
      <c r="G742" s="163" t="str">
        <f t="shared" si="83"/>
        <v>款</v>
      </c>
    </row>
    <row r="743" ht="18.75" spans="1:7">
      <c r="A743" s="444" t="s">
        <v>1365</v>
      </c>
      <c r="B743" s="310" t="s">
        <v>1366</v>
      </c>
      <c r="C743" s="349">
        <v>1</v>
      </c>
      <c r="D743" s="349">
        <v>0</v>
      </c>
      <c r="E743" s="314">
        <f t="shared" si="86"/>
        <v>-1</v>
      </c>
      <c r="F743" s="284" t="str">
        <f t="shared" si="82"/>
        <v>是</v>
      </c>
      <c r="G743" s="163" t="str">
        <f t="shared" si="83"/>
        <v>项</v>
      </c>
    </row>
    <row r="744" ht="18.75" spans="1:7">
      <c r="A744" s="443" t="s">
        <v>1367</v>
      </c>
      <c r="B744" s="307" t="s">
        <v>1368</v>
      </c>
      <c r="C744" s="347">
        <f>SUBTOTAL(9,C745)</f>
        <v>117</v>
      </c>
      <c r="D744" s="347">
        <f>SUBTOTAL(9,D745)</f>
        <v>11</v>
      </c>
      <c r="E744" s="185">
        <f>(D744-C744)/C744</f>
        <v>-0.906</v>
      </c>
      <c r="F744" s="284" t="str">
        <f t="shared" si="82"/>
        <v>是</v>
      </c>
      <c r="G744" s="163" t="str">
        <f t="shared" si="83"/>
        <v>款</v>
      </c>
    </row>
    <row r="745" ht="18.75" spans="1:7">
      <c r="A745" s="444">
        <v>2109999</v>
      </c>
      <c r="B745" s="310" t="s">
        <v>1369</v>
      </c>
      <c r="C745" s="349">
        <v>117</v>
      </c>
      <c r="D745" s="349">
        <v>11</v>
      </c>
      <c r="E745" s="314">
        <f t="shared" si="86"/>
        <v>-0.906</v>
      </c>
      <c r="F745" s="284" t="str">
        <f t="shared" si="82"/>
        <v>是</v>
      </c>
      <c r="G745" s="163" t="str">
        <f t="shared" si="83"/>
        <v>项</v>
      </c>
    </row>
    <row r="746" ht="18.75" spans="1:7">
      <c r="A746" s="443" t="s">
        <v>87</v>
      </c>
      <c r="B746" s="307" t="s">
        <v>88</v>
      </c>
      <c r="C746" s="347">
        <f>C747+C757+C761+C770+C775+C782+C788+C791+C794+C796+C798+C804+C806+C808+C823</f>
        <v>6668</v>
      </c>
      <c r="D746" s="347">
        <f>D747+D757+D761+D770+D775+D782+D788+D791+D794+D796+D798+D804+D806+D808+D823</f>
        <v>9202</v>
      </c>
      <c r="E746" s="185">
        <f>(D746-C746)/C746</f>
        <v>0.38</v>
      </c>
      <c r="F746" s="284" t="str">
        <f t="shared" si="82"/>
        <v>是</v>
      </c>
      <c r="G746" s="163" t="str">
        <f t="shared" si="83"/>
        <v>类</v>
      </c>
    </row>
    <row r="747" ht="18.75" spans="1:7">
      <c r="A747" s="443" t="s">
        <v>1370</v>
      </c>
      <c r="B747" s="307" t="s">
        <v>1371</v>
      </c>
      <c r="C747" s="347">
        <f>SUBTOTAL(9,C748:C756)</f>
        <v>1753</v>
      </c>
      <c r="D747" s="347">
        <f>SUBTOTAL(9,D748:D756)</f>
        <v>190</v>
      </c>
      <c r="E747" s="185">
        <f>(D747-C747)/C747</f>
        <v>-0.892</v>
      </c>
      <c r="F747" s="284" t="str">
        <f t="shared" si="82"/>
        <v>是</v>
      </c>
      <c r="G747" s="163" t="str">
        <f t="shared" si="83"/>
        <v>款</v>
      </c>
    </row>
    <row r="748" ht="18.75" spans="1:7">
      <c r="A748" s="444" t="s">
        <v>1372</v>
      </c>
      <c r="B748" s="310" t="s">
        <v>139</v>
      </c>
      <c r="C748" s="349"/>
      <c r="D748" s="349"/>
      <c r="E748" s="314"/>
      <c r="F748" s="284" t="str">
        <f t="shared" si="82"/>
        <v>否</v>
      </c>
      <c r="G748" s="163" t="str">
        <f t="shared" si="83"/>
        <v>项</v>
      </c>
    </row>
    <row r="749" ht="18.75" spans="1:7">
      <c r="A749" s="444" t="s">
        <v>1373</v>
      </c>
      <c r="B749" s="310" t="s">
        <v>141</v>
      </c>
      <c r="C749" s="349"/>
      <c r="D749" s="349"/>
      <c r="E749" s="314"/>
      <c r="F749" s="284" t="str">
        <f t="shared" si="82"/>
        <v>否</v>
      </c>
      <c r="G749" s="163" t="str">
        <f t="shared" si="83"/>
        <v>项</v>
      </c>
    </row>
    <row r="750" ht="18.75" spans="1:7">
      <c r="A750" s="444" t="s">
        <v>1374</v>
      </c>
      <c r="B750" s="310" t="s">
        <v>143</v>
      </c>
      <c r="C750" s="349"/>
      <c r="D750" s="349"/>
      <c r="E750" s="314"/>
      <c r="F750" s="284" t="str">
        <f t="shared" si="82"/>
        <v>否</v>
      </c>
      <c r="G750" s="163" t="str">
        <f t="shared" si="83"/>
        <v>项</v>
      </c>
    </row>
    <row r="751" ht="18.75" spans="1:7">
      <c r="A751" s="444" t="s">
        <v>1375</v>
      </c>
      <c r="B751" s="310" t="s">
        <v>1376</v>
      </c>
      <c r="C751" s="349"/>
      <c r="D751" s="349"/>
      <c r="E751" s="314"/>
      <c r="F751" s="284" t="str">
        <f t="shared" si="82"/>
        <v>否</v>
      </c>
      <c r="G751" s="163" t="str">
        <f t="shared" si="83"/>
        <v>项</v>
      </c>
    </row>
    <row r="752" ht="18.75" spans="1:7">
      <c r="A752" s="444" t="s">
        <v>1377</v>
      </c>
      <c r="B752" s="310" t="s">
        <v>1378</v>
      </c>
      <c r="C752" s="349"/>
      <c r="D752" s="349"/>
      <c r="E752" s="314"/>
      <c r="F752" s="284" t="str">
        <f t="shared" si="82"/>
        <v>否</v>
      </c>
      <c r="G752" s="163" t="str">
        <f t="shared" si="83"/>
        <v>项</v>
      </c>
    </row>
    <row r="753" ht="18.75" spans="1:7">
      <c r="A753" s="444" t="s">
        <v>1379</v>
      </c>
      <c r="B753" s="310" t="s">
        <v>1380</v>
      </c>
      <c r="C753" s="349"/>
      <c r="D753" s="349"/>
      <c r="E753" s="314"/>
      <c r="F753" s="284" t="str">
        <f t="shared" si="82"/>
        <v>否</v>
      </c>
      <c r="G753" s="163" t="str">
        <f t="shared" si="83"/>
        <v>项</v>
      </c>
    </row>
    <row r="754" ht="18.75" spans="1:7">
      <c r="A754" s="444" t="s">
        <v>1381</v>
      </c>
      <c r="B754" s="310" t="s">
        <v>1382</v>
      </c>
      <c r="C754" s="349"/>
      <c r="D754" s="349"/>
      <c r="E754" s="314"/>
      <c r="F754" s="284" t="str">
        <f t="shared" si="82"/>
        <v>否</v>
      </c>
      <c r="G754" s="163" t="str">
        <f t="shared" si="83"/>
        <v>项</v>
      </c>
    </row>
    <row r="755" ht="18.75" spans="1:7">
      <c r="A755" s="444" t="s">
        <v>1383</v>
      </c>
      <c r="B755" s="310" t="s">
        <v>1384</v>
      </c>
      <c r="C755" s="349"/>
      <c r="D755" s="349"/>
      <c r="E755" s="314"/>
      <c r="F755" s="284" t="str">
        <f t="shared" si="82"/>
        <v>否</v>
      </c>
      <c r="G755" s="163" t="str">
        <f t="shared" si="83"/>
        <v>项</v>
      </c>
    </row>
    <row r="756" ht="18.75" spans="1:7">
      <c r="A756" s="444" t="s">
        <v>1385</v>
      </c>
      <c r="B756" s="310" t="s">
        <v>1386</v>
      </c>
      <c r="C756" s="448">
        <v>1753</v>
      </c>
      <c r="D756" s="349">
        <v>190</v>
      </c>
      <c r="E756" s="314">
        <f>IF(C756&gt;0,D756/C756-1,IF(C756&lt;0,-(D756/C756-1),""))</f>
        <v>-0.892</v>
      </c>
      <c r="F756" s="284" t="str">
        <f t="shared" si="82"/>
        <v>是</v>
      </c>
      <c r="G756" s="163" t="str">
        <f t="shared" si="83"/>
        <v>项</v>
      </c>
    </row>
    <row r="757" ht="18.75" spans="1:7">
      <c r="A757" s="443" t="s">
        <v>1387</v>
      </c>
      <c r="B757" s="307" t="s">
        <v>1388</v>
      </c>
      <c r="C757" s="347"/>
      <c r="D757" s="347"/>
      <c r="E757" s="319"/>
      <c r="F757" s="284" t="str">
        <f t="shared" si="82"/>
        <v>否</v>
      </c>
      <c r="G757" s="163" t="str">
        <f t="shared" si="83"/>
        <v>款</v>
      </c>
    </row>
    <row r="758" ht="18.75" spans="1:7">
      <c r="A758" s="444" t="s">
        <v>1389</v>
      </c>
      <c r="B758" s="310" t="s">
        <v>1390</v>
      </c>
      <c r="C758" s="349"/>
      <c r="D758" s="349"/>
      <c r="E758" s="314"/>
      <c r="F758" s="284" t="str">
        <f t="shared" si="82"/>
        <v>否</v>
      </c>
      <c r="G758" s="163" t="str">
        <f t="shared" si="83"/>
        <v>项</v>
      </c>
    </row>
    <row r="759" ht="18.75" spans="1:7">
      <c r="A759" s="444" t="s">
        <v>1391</v>
      </c>
      <c r="B759" s="310" t="s">
        <v>1392</v>
      </c>
      <c r="C759" s="349"/>
      <c r="D759" s="349"/>
      <c r="E759" s="314"/>
      <c r="F759" s="284" t="str">
        <f t="shared" si="82"/>
        <v>否</v>
      </c>
      <c r="G759" s="163" t="str">
        <f t="shared" si="83"/>
        <v>项</v>
      </c>
    </row>
    <row r="760" ht="18.75" spans="1:7">
      <c r="A760" s="444" t="s">
        <v>1393</v>
      </c>
      <c r="B760" s="310" t="s">
        <v>1394</v>
      </c>
      <c r="C760" s="349"/>
      <c r="D760" s="349"/>
      <c r="E760" s="314"/>
      <c r="F760" s="284" t="str">
        <f t="shared" si="82"/>
        <v>否</v>
      </c>
      <c r="G760" s="163" t="str">
        <f t="shared" si="83"/>
        <v>项</v>
      </c>
    </row>
    <row r="761" ht="18.75" spans="1:7">
      <c r="A761" s="443" t="s">
        <v>1395</v>
      </c>
      <c r="B761" s="307" t="s">
        <v>1396</v>
      </c>
      <c r="C761" s="347">
        <f>SUBTOTAL(9,C762:C769)</f>
        <v>3179</v>
      </c>
      <c r="D761" s="347">
        <f>SUBTOTAL(9,D762:D769)</f>
        <v>8825</v>
      </c>
      <c r="E761" s="185">
        <f>(D761-C761)/C761</f>
        <v>1.776</v>
      </c>
      <c r="F761" s="284" t="str">
        <f t="shared" si="82"/>
        <v>是</v>
      </c>
      <c r="G761" s="163" t="str">
        <f t="shared" si="83"/>
        <v>款</v>
      </c>
    </row>
    <row r="762" ht="18.75" spans="1:7">
      <c r="A762" s="444" t="s">
        <v>1397</v>
      </c>
      <c r="B762" s="310" t="s">
        <v>1398</v>
      </c>
      <c r="C762" s="349"/>
      <c r="D762" s="349"/>
      <c r="E762" s="314"/>
      <c r="F762" s="284" t="str">
        <f t="shared" si="82"/>
        <v>否</v>
      </c>
      <c r="G762" s="163" t="str">
        <f t="shared" si="83"/>
        <v>项</v>
      </c>
    </row>
    <row r="763" ht="18.75" spans="1:7">
      <c r="A763" s="444" t="s">
        <v>1399</v>
      </c>
      <c r="B763" s="310" t="s">
        <v>1400</v>
      </c>
      <c r="C763" s="448">
        <v>3179</v>
      </c>
      <c r="D763" s="349">
        <v>8825</v>
      </c>
      <c r="E763" s="314">
        <f>IF(C763&gt;0,D763/C763-1,IF(C763&lt;0,-(D763/C763-1),""))</f>
        <v>1.776</v>
      </c>
      <c r="F763" s="284" t="str">
        <f t="shared" si="82"/>
        <v>是</v>
      </c>
      <c r="G763" s="163" t="str">
        <f t="shared" si="83"/>
        <v>项</v>
      </c>
    </row>
    <row r="764" ht="18.75" spans="1:7">
      <c r="A764" s="444" t="s">
        <v>1401</v>
      </c>
      <c r="B764" s="310" t="s">
        <v>1402</v>
      </c>
      <c r="C764" s="349">
        <v>0</v>
      </c>
      <c r="D764" s="349">
        <v>0</v>
      </c>
      <c r="E764" s="314" t="str">
        <f>IF(C764&gt;0,D764/C764-1,IF(C764&lt;0,-(D764/C764-1),""))</f>
        <v/>
      </c>
      <c r="F764" s="284" t="str">
        <f t="shared" si="82"/>
        <v>否</v>
      </c>
      <c r="G764" s="163" t="str">
        <f t="shared" si="83"/>
        <v>项</v>
      </c>
    </row>
    <row r="765" ht="18.75" spans="1:7">
      <c r="A765" s="444" t="s">
        <v>1403</v>
      </c>
      <c r="B765" s="310" t="s">
        <v>1404</v>
      </c>
      <c r="C765" s="349"/>
      <c r="D765" s="349"/>
      <c r="E765" s="314"/>
      <c r="F765" s="284" t="str">
        <f t="shared" si="82"/>
        <v>否</v>
      </c>
      <c r="G765" s="163" t="str">
        <f t="shared" si="83"/>
        <v>项</v>
      </c>
    </row>
    <row r="766" ht="18.75" spans="1:7">
      <c r="A766" s="444" t="s">
        <v>1405</v>
      </c>
      <c r="B766" s="310" t="s">
        <v>1406</v>
      </c>
      <c r="C766" s="349">
        <v>0</v>
      </c>
      <c r="D766" s="349">
        <v>0</v>
      </c>
      <c r="E766" s="314" t="str">
        <f>IF(C766&gt;0,D766/C766-1,IF(C766&lt;0,-(D766/C766-1),""))</f>
        <v/>
      </c>
      <c r="F766" s="284" t="str">
        <f t="shared" si="82"/>
        <v>否</v>
      </c>
      <c r="G766" s="163" t="str">
        <f t="shared" si="83"/>
        <v>项</v>
      </c>
    </row>
    <row r="767" ht="18.75" spans="1:7">
      <c r="A767" s="444" t="s">
        <v>1407</v>
      </c>
      <c r="B767" s="310" t="s">
        <v>1408</v>
      </c>
      <c r="C767" s="349">
        <v>0</v>
      </c>
      <c r="D767" s="349">
        <v>0</v>
      </c>
      <c r="E767" s="314" t="str">
        <f>IF(C767&gt;0,D767/C767-1,IF(C767&lt;0,-(D767/C767-1),""))</f>
        <v/>
      </c>
      <c r="F767" s="284" t="str">
        <f t="shared" si="82"/>
        <v>否</v>
      </c>
      <c r="G767" s="163" t="str">
        <f t="shared" si="83"/>
        <v>项</v>
      </c>
    </row>
    <row r="768" ht="18.75" spans="1:7">
      <c r="A768" s="312" t="s">
        <v>1409</v>
      </c>
      <c r="B768" s="310" t="s">
        <v>1410</v>
      </c>
      <c r="C768" s="349">
        <v>0</v>
      </c>
      <c r="D768" s="349">
        <v>0</v>
      </c>
      <c r="E768" s="314" t="str">
        <f>IF(C768&gt;0,D768/C768-1,IF(C768&lt;0,-(D768/C768-1),""))</f>
        <v/>
      </c>
      <c r="F768" s="284" t="str">
        <f t="shared" si="82"/>
        <v>否</v>
      </c>
      <c r="G768" s="163" t="str">
        <f t="shared" si="83"/>
        <v>项</v>
      </c>
    </row>
    <row r="769" ht="18.75" spans="1:7">
      <c r="A769" s="444" t="s">
        <v>1411</v>
      </c>
      <c r="B769" s="310" t="s">
        <v>1412</v>
      </c>
      <c r="C769" s="349"/>
      <c r="D769" s="349"/>
      <c r="E769" s="314"/>
      <c r="F769" s="284" t="str">
        <f t="shared" si="82"/>
        <v>否</v>
      </c>
      <c r="G769" s="163" t="str">
        <f t="shared" si="83"/>
        <v>项</v>
      </c>
    </row>
    <row r="770" ht="18.75" spans="1:7">
      <c r="A770" s="443" t="s">
        <v>1413</v>
      </c>
      <c r="B770" s="307" t="s">
        <v>1414</v>
      </c>
      <c r="C770" s="347"/>
      <c r="D770" s="347"/>
      <c r="E770" s="319"/>
      <c r="F770" s="284" t="str">
        <f t="shared" si="82"/>
        <v>否</v>
      </c>
      <c r="G770" s="163" t="str">
        <f t="shared" si="83"/>
        <v>款</v>
      </c>
    </row>
    <row r="771" ht="18.75" spans="1:7">
      <c r="A771" s="444" t="s">
        <v>1415</v>
      </c>
      <c r="B771" s="310" t="s">
        <v>1416</v>
      </c>
      <c r="C771" s="349"/>
      <c r="D771" s="349"/>
      <c r="E771" s="314"/>
      <c r="F771" s="284" t="str">
        <f t="shared" si="82"/>
        <v>否</v>
      </c>
      <c r="G771" s="163" t="str">
        <f t="shared" si="83"/>
        <v>项</v>
      </c>
    </row>
    <row r="772" ht="18.75" spans="1:7">
      <c r="A772" s="444" t="s">
        <v>1417</v>
      </c>
      <c r="B772" s="310" t="s">
        <v>1418</v>
      </c>
      <c r="C772" s="349"/>
      <c r="D772" s="349"/>
      <c r="E772" s="314"/>
      <c r="F772" s="284" t="str">
        <f t="shared" si="82"/>
        <v>否</v>
      </c>
      <c r="G772" s="163" t="str">
        <f t="shared" si="83"/>
        <v>项</v>
      </c>
    </row>
    <row r="773" ht="18.75" spans="1:7">
      <c r="A773" s="444" t="s">
        <v>1419</v>
      </c>
      <c r="B773" s="310" t="s">
        <v>1420</v>
      </c>
      <c r="C773" s="349"/>
      <c r="D773" s="349"/>
      <c r="E773" s="314"/>
      <c r="F773" s="284" t="str">
        <f t="shared" si="82"/>
        <v>否</v>
      </c>
      <c r="G773" s="163" t="str">
        <f t="shared" si="83"/>
        <v>项</v>
      </c>
    </row>
    <row r="774" ht="18.75" spans="1:7">
      <c r="A774" s="444" t="s">
        <v>1421</v>
      </c>
      <c r="B774" s="310" t="s">
        <v>1422</v>
      </c>
      <c r="C774" s="349">
        <v>0</v>
      </c>
      <c r="D774" s="349">
        <v>0</v>
      </c>
      <c r="E774" s="314" t="str">
        <f>IF(C774&gt;0,D774/C774-1,IF(C774&lt;0,-(D774/C774-1),""))</f>
        <v/>
      </c>
      <c r="F774" s="284" t="str">
        <f t="shared" si="82"/>
        <v>否</v>
      </c>
      <c r="G774" s="163" t="str">
        <f t="shared" si="83"/>
        <v>项</v>
      </c>
    </row>
    <row r="775" ht="18.75" spans="1:7">
      <c r="A775" s="443" t="s">
        <v>1423</v>
      </c>
      <c r="B775" s="317" t="s">
        <v>1424</v>
      </c>
      <c r="C775" s="318">
        <f>SUM(C776:C781)</f>
        <v>33</v>
      </c>
      <c r="D775" s="318">
        <f>SUM(D776:D781)</f>
        <v>0</v>
      </c>
      <c r="E775" s="319">
        <f t="shared" ref="E775:E838" si="87">IF(C775&gt;0,D775/C775-1,IF(C775&lt;0,-(D775/C775-1),""))</f>
        <v>-1</v>
      </c>
      <c r="F775" s="284" t="str">
        <f t="shared" ref="F775:F838" si="88">IF(LEN(A775)=3,"是",IF(B775&lt;&gt;"",IF(SUM(C775:D775)&lt;&gt;0,"是","否"),"是"))</f>
        <v>是</v>
      </c>
      <c r="G775" s="163" t="str">
        <f t="shared" ref="G775:G838" si="89">IF(LEN(A775)=3,"类",IF(LEN(A775)=5,"款","项"))</f>
        <v>款</v>
      </c>
    </row>
    <row r="776" ht="18.75" spans="1:7">
      <c r="A776" s="444" t="s">
        <v>1425</v>
      </c>
      <c r="B776" s="310" t="s">
        <v>1426</v>
      </c>
      <c r="C776" s="349">
        <v>33</v>
      </c>
      <c r="D776" s="349">
        <v>0</v>
      </c>
      <c r="E776" s="314">
        <f t="shared" si="87"/>
        <v>-1</v>
      </c>
      <c r="F776" s="284" t="str">
        <f t="shared" si="88"/>
        <v>是</v>
      </c>
      <c r="G776" s="163" t="str">
        <f t="shared" si="89"/>
        <v>项</v>
      </c>
    </row>
    <row r="777" ht="18.75" spans="1:7">
      <c r="A777" s="444" t="s">
        <v>1427</v>
      </c>
      <c r="B777" s="310" t="s">
        <v>1428</v>
      </c>
      <c r="C777" s="349">
        <v>0</v>
      </c>
      <c r="D777" s="349">
        <v>0</v>
      </c>
      <c r="E777" s="314" t="str">
        <f t="shared" si="87"/>
        <v/>
      </c>
      <c r="F777" s="284" t="str">
        <f t="shared" si="88"/>
        <v>否</v>
      </c>
      <c r="G777" s="163" t="str">
        <f t="shared" si="89"/>
        <v>项</v>
      </c>
    </row>
    <row r="778" ht="18.75" spans="1:7">
      <c r="A778" s="444" t="s">
        <v>1429</v>
      </c>
      <c r="B778" s="310" t="s">
        <v>1430</v>
      </c>
      <c r="C778" s="349">
        <v>0</v>
      </c>
      <c r="D778" s="349">
        <v>0</v>
      </c>
      <c r="E778" s="314" t="str">
        <f t="shared" si="87"/>
        <v/>
      </c>
      <c r="F778" s="284" t="str">
        <f t="shared" si="88"/>
        <v>否</v>
      </c>
      <c r="G778" s="163" t="str">
        <f t="shared" si="89"/>
        <v>项</v>
      </c>
    </row>
    <row r="779" ht="18.75" spans="1:7">
      <c r="A779" s="444" t="s">
        <v>1431</v>
      </c>
      <c r="B779" s="310" t="s">
        <v>1432</v>
      </c>
      <c r="C779" s="349">
        <v>0</v>
      </c>
      <c r="D779" s="349">
        <v>0</v>
      </c>
      <c r="E779" s="314" t="str">
        <f t="shared" si="87"/>
        <v/>
      </c>
      <c r="F779" s="284" t="str">
        <f t="shared" si="88"/>
        <v>否</v>
      </c>
      <c r="G779" s="163" t="str">
        <f t="shared" si="89"/>
        <v>项</v>
      </c>
    </row>
    <row r="780" ht="18.75" spans="1:7">
      <c r="A780" s="444" t="s">
        <v>1433</v>
      </c>
      <c r="B780" s="310" t="s">
        <v>1434</v>
      </c>
      <c r="C780" s="349">
        <v>0</v>
      </c>
      <c r="D780" s="349">
        <v>0</v>
      </c>
      <c r="E780" s="314" t="str">
        <f t="shared" si="87"/>
        <v/>
      </c>
      <c r="F780" s="284" t="str">
        <f t="shared" si="88"/>
        <v>否</v>
      </c>
      <c r="G780" s="163" t="str">
        <f t="shared" si="89"/>
        <v>项</v>
      </c>
    </row>
    <row r="781" ht="18.75" spans="1:7">
      <c r="A781" s="444" t="s">
        <v>1435</v>
      </c>
      <c r="B781" s="310" t="s">
        <v>1436</v>
      </c>
      <c r="C781" s="349">
        <v>0</v>
      </c>
      <c r="D781" s="349">
        <v>0</v>
      </c>
      <c r="E781" s="314" t="str">
        <f t="shared" si="87"/>
        <v/>
      </c>
      <c r="F781" s="284" t="str">
        <f t="shared" si="88"/>
        <v>否</v>
      </c>
      <c r="G781" s="163" t="str">
        <f t="shared" si="89"/>
        <v>项</v>
      </c>
    </row>
    <row r="782" ht="18.75" spans="1:7">
      <c r="A782" s="443" t="s">
        <v>1437</v>
      </c>
      <c r="B782" s="317" t="s">
        <v>1438</v>
      </c>
      <c r="C782" s="318"/>
      <c r="D782" s="318">
        <f>SUM(D783:D787)</f>
        <v>0</v>
      </c>
      <c r="E782" s="319" t="str">
        <f t="shared" si="87"/>
        <v/>
      </c>
      <c r="F782" s="284" t="str">
        <f t="shared" si="88"/>
        <v>否</v>
      </c>
      <c r="G782" s="163" t="str">
        <f t="shared" si="89"/>
        <v>款</v>
      </c>
    </row>
    <row r="783" ht="18.75" spans="1:7">
      <c r="A783" s="444" t="s">
        <v>1439</v>
      </c>
      <c r="B783" s="310" t="s">
        <v>1440</v>
      </c>
      <c r="C783" s="349">
        <v>0</v>
      </c>
      <c r="D783" s="349">
        <v>0</v>
      </c>
      <c r="E783" s="314" t="str">
        <f t="shared" si="87"/>
        <v/>
      </c>
      <c r="F783" s="284" t="str">
        <f t="shared" si="88"/>
        <v>否</v>
      </c>
      <c r="G783" s="163" t="str">
        <f t="shared" si="89"/>
        <v>项</v>
      </c>
    </row>
    <row r="784" ht="18.75" spans="1:7">
      <c r="A784" s="444" t="s">
        <v>1441</v>
      </c>
      <c r="B784" s="310" t="s">
        <v>1442</v>
      </c>
      <c r="C784" s="349">
        <v>0</v>
      </c>
      <c r="D784" s="349">
        <v>0</v>
      </c>
      <c r="E784" s="314" t="str">
        <f t="shared" si="87"/>
        <v/>
      </c>
      <c r="F784" s="284" t="str">
        <f t="shared" si="88"/>
        <v>否</v>
      </c>
      <c r="G784" s="163" t="str">
        <f t="shared" si="89"/>
        <v>项</v>
      </c>
    </row>
    <row r="785" ht="18.75" spans="1:7">
      <c r="A785" s="444" t="s">
        <v>1443</v>
      </c>
      <c r="B785" s="310" t="s">
        <v>1444</v>
      </c>
      <c r="C785" s="349">
        <v>0</v>
      </c>
      <c r="D785" s="349">
        <v>0</v>
      </c>
      <c r="E785" s="314" t="str">
        <f t="shared" si="87"/>
        <v/>
      </c>
      <c r="F785" s="284" t="str">
        <f t="shared" si="88"/>
        <v>否</v>
      </c>
      <c r="G785" s="163" t="str">
        <f t="shared" si="89"/>
        <v>项</v>
      </c>
    </row>
    <row r="786" ht="18.75" spans="1:7">
      <c r="A786" s="444" t="s">
        <v>1445</v>
      </c>
      <c r="B786" s="310" t="s">
        <v>1446</v>
      </c>
      <c r="C786" s="349">
        <v>0</v>
      </c>
      <c r="D786" s="349">
        <v>0</v>
      </c>
      <c r="E786" s="314" t="str">
        <f t="shared" si="87"/>
        <v/>
      </c>
      <c r="F786" s="284" t="str">
        <f t="shared" si="88"/>
        <v>否</v>
      </c>
      <c r="G786" s="163" t="str">
        <f t="shared" si="89"/>
        <v>项</v>
      </c>
    </row>
    <row r="787" ht="18.75" spans="1:7">
      <c r="A787" s="444" t="s">
        <v>1447</v>
      </c>
      <c r="B787" s="310" t="s">
        <v>1448</v>
      </c>
      <c r="C787" s="349">
        <v>0</v>
      </c>
      <c r="D787" s="349">
        <v>0</v>
      </c>
      <c r="E787" s="314" t="str">
        <f t="shared" si="87"/>
        <v/>
      </c>
      <c r="F787" s="284" t="str">
        <f t="shared" si="88"/>
        <v>否</v>
      </c>
      <c r="G787" s="163" t="str">
        <f t="shared" si="89"/>
        <v>项</v>
      </c>
    </row>
    <row r="788" ht="18.75" spans="1:7">
      <c r="A788" s="443" t="s">
        <v>1449</v>
      </c>
      <c r="B788" s="307" t="s">
        <v>1450</v>
      </c>
      <c r="C788" s="347">
        <f>SUM(C789:C790)</f>
        <v>0</v>
      </c>
      <c r="D788" s="347">
        <f>SUM(D789:D790)</f>
        <v>0</v>
      </c>
      <c r="E788" s="319" t="str">
        <f t="shared" si="87"/>
        <v/>
      </c>
      <c r="F788" s="284" t="str">
        <f t="shared" si="88"/>
        <v>否</v>
      </c>
      <c r="G788" s="163" t="str">
        <f t="shared" si="89"/>
        <v>款</v>
      </c>
    </row>
    <row r="789" ht="18.75" spans="1:7">
      <c r="A789" s="444" t="s">
        <v>1451</v>
      </c>
      <c r="B789" s="310" t="s">
        <v>1452</v>
      </c>
      <c r="C789" s="349">
        <v>0</v>
      </c>
      <c r="D789" s="349">
        <v>0</v>
      </c>
      <c r="E789" s="314" t="str">
        <f t="shared" si="87"/>
        <v/>
      </c>
      <c r="F789" s="284" t="str">
        <f t="shared" si="88"/>
        <v>否</v>
      </c>
      <c r="G789" s="163" t="str">
        <f t="shared" si="89"/>
        <v>项</v>
      </c>
    </row>
    <row r="790" ht="18.75" spans="1:7">
      <c r="A790" s="444" t="s">
        <v>1453</v>
      </c>
      <c r="B790" s="310" t="s">
        <v>1454</v>
      </c>
      <c r="C790" s="349">
        <v>0</v>
      </c>
      <c r="D790" s="349">
        <v>0</v>
      </c>
      <c r="E790" s="314" t="str">
        <f t="shared" si="87"/>
        <v/>
      </c>
      <c r="F790" s="284" t="str">
        <f t="shared" si="88"/>
        <v>否</v>
      </c>
      <c r="G790" s="163" t="str">
        <f t="shared" si="89"/>
        <v>项</v>
      </c>
    </row>
    <row r="791" ht="18.75" spans="1:7">
      <c r="A791" s="443" t="s">
        <v>1455</v>
      </c>
      <c r="B791" s="307" t="s">
        <v>1456</v>
      </c>
      <c r="C791" s="347">
        <f>SUM(C792:C793)</f>
        <v>0</v>
      </c>
      <c r="D791" s="347">
        <f>SUM(D792:D793)</f>
        <v>0</v>
      </c>
      <c r="E791" s="319" t="str">
        <f t="shared" si="87"/>
        <v/>
      </c>
      <c r="F791" s="284" t="str">
        <f t="shared" si="88"/>
        <v>否</v>
      </c>
      <c r="G791" s="163" t="str">
        <f t="shared" si="89"/>
        <v>款</v>
      </c>
    </row>
    <row r="792" ht="18.75" spans="1:7">
      <c r="A792" s="444" t="s">
        <v>1457</v>
      </c>
      <c r="B792" s="310" t="s">
        <v>1458</v>
      </c>
      <c r="C792" s="349">
        <v>0</v>
      </c>
      <c r="D792" s="349">
        <v>0</v>
      </c>
      <c r="E792" s="314" t="str">
        <f t="shared" si="87"/>
        <v/>
      </c>
      <c r="F792" s="284" t="str">
        <f t="shared" si="88"/>
        <v>否</v>
      </c>
      <c r="G792" s="163" t="str">
        <f t="shared" si="89"/>
        <v>项</v>
      </c>
    </row>
    <row r="793" ht="18.75" spans="1:7">
      <c r="A793" s="444" t="s">
        <v>1459</v>
      </c>
      <c r="B793" s="310" t="s">
        <v>1460</v>
      </c>
      <c r="C793" s="349">
        <v>0</v>
      </c>
      <c r="D793" s="349">
        <v>0</v>
      </c>
      <c r="E793" s="314" t="str">
        <f t="shared" si="87"/>
        <v/>
      </c>
      <c r="F793" s="284" t="str">
        <f t="shared" si="88"/>
        <v>否</v>
      </c>
      <c r="G793" s="163" t="str">
        <f t="shared" si="89"/>
        <v>项</v>
      </c>
    </row>
    <row r="794" ht="18.75" spans="1:7">
      <c r="A794" s="443" t="s">
        <v>1461</v>
      </c>
      <c r="B794" s="307" t="s">
        <v>1462</v>
      </c>
      <c r="C794" s="347">
        <f>C795</f>
        <v>0</v>
      </c>
      <c r="D794" s="347">
        <f>D795</f>
        <v>0</v>
      </c>
      <c r="E794" s="319" t="str">
        <f t="shared" si="87"/>
        <v/>
      </c>
      <c r="F794" s="284" t="str">
        <f t="shared" si="88"/>
        <v>否</v>
      </c>
      <c r="G794" s="163" t="str">
        <f t="shared" si="89"/>
        <v>款</v>
      </c>
    </row>
    <row r="795" ht="18.75" spans="1:7">
      <c r="A795" s="444">
        <v>2110901</v>
      </c>
      <c r="B795" s="451" t="s">
        <v>1463</v>
      </c>
      <c r="C795" s="349">
        <v>0</v>
      </c>
      <c r="D795" s="349">
        <v>0</v>
      </c>
      <c r="E795" s="314" t="str">
        <f t="shared" si="87"/>
        <v/>
      </c>
      <c r="F795" s="284" t="str">
        <f t="shared" si="88"/>
        <v>否</v>
      </c>
      <c r="G795" s="163" t="str">
        <f t="shared" si="89"/>
        <v>项</v>
      </c>
    </row>
    <row r="796" ht="18.75" spans="1:7">
      <c r="A796" s="443" t="s">
        <v>1464</v>
      </c>
      <c r="B796" s="307" t="s">
        <v>1465</v>
      </c>
      <c r="C796" s="347"/>
      <c r="D796" s="347"/>
      <c r="E796" s="319"/>
      <c r="F796" s="284" t="str">
        <f t="shared" si="88"/>
        <v>否</v>
      </c>
      <c r="G796" s="163" t="str">
        <f t="shared" si="89"/>
        <v>款</v>
      </c>
    </row>
    <row r="797" ht="18.75" spans="1:7">
      <c r="A797" s="444">
        <v>2111001</v>
      </c>
      <c r="B797" s="451" t="s">
        <v>1466</v>
      </c>
      <c r="C797" s="349"/>
      <c r="D797" s="349"/>
      <c r="E797" s="314"/>
      <c r="F797" s="284" t="str">
        <f t="shared" si="88"/>
        <v>否</v>
      </c>
      <c r="G797" s="163" t="str">
        <f t="shared" si="89"/>
        <v>项</v>
      </c>
    </row>
    <row r="798" ht="18.75" spans="1:7">
      <c r="A798" s="443" t="s">
        <v>1467</v>
      </c>
      <c r="B798" s="307" t="s">
        <v>1468</v>
      </c>
      <c r="C798" s="347"/>
      <c r="D798" s="347"/>
      <c r="E798" s="319"/>
      <c r="F798" s="284" t="str">
        <f t="shared" si="88"/>
        <v>否</v>
      </c>
      <c r="G798" s="163" t="str">
        <f t="shared" si="89"/>
        <v>款</v>
      </c>
    </row>
    <row r="799" ht="18.75" spans="1:7">
      <c r="A799" s="444" t="s">
        <v>1469</v>
      </c>
      <c r="B799" s="310" t="s">
        <v>1470</v>
      </c>
      <c r="C799" s="349"/>
      <c r="D799" s="349"/>
      <c r="E799" s="314"/>
      <c r="F799" s="284" t="str">
        <f t="shared" si="88"/>
        <v>否</v>
      </c>
      <c r="G799" s="163" t="str">
        <f t="shared" si="89"/>
        <v>项</v>
      </c>
    </row>
    <row r="800" ht="18.75" spans="1:7">
      <c r="A800" s="444" t="s">
        <v>1471</v>
      </c>
      <c r="B800" s="310" t="s">
        <v>1472</v>
      </c>
      <c r="C800" s="349"/>
      <c r="D800" s="349"/>
      <c r="E800" s="314"/>
      <c r="F800" s="284" t="str">
        <f t="shared" si="88"/>
        <v>否</v>
      </c>
      <c r="G800" s="163" t="str">
        <f t="shared" si="89"/>
        <v>项</v>
      </c>
    </row>
    <row r="801" ht="18.75" spans="1:7">
      <c r="A801" s="444" t="s">
        <v>1473</v>
      </c>
      <c r="B801" s="310" t="s">
        <v>1474</v>
      </c>
      <c r="C801" s="349">
        <v>0</v>
      </c>
      <c r="D801" s="349">
        <v>0</v>
      </c>
      <c r="E801" s="314" t="str">
        <f t="shared" si="87"/>
        <v/>
      </c>
      <c r="F801" s="284" t="str">
        <f t="shared" si="88"/>
        <v>否</v>
      </c>
      <c r="G801" s="163" t="str">
        <f t="shared" si="89"/>
        <v>项</v>
      </c>
    </row>
    <row r="802" ht="18.75" spans="1:7">
      <c r="A802" s="444" t="s">
        <v>1475</v>
      </c>
      <c r="B802" s="310" t="s">
        <v>1476</v>
      </c>
      <c r="C802" s="349">
        <v>0</v>
      </c>
      <c r="D802" s="349">
        <v>0</v>
      </c>
      <c r="E802" s="314" t="str">
        <f t="shared" si="87"/>
        <v/>
      </c>
      <c r="F802" s="284" t="str">
        <f t="shared" si="88"/>
        <v>否</v>
      </c>
      <c r="G802" s="163" t="str">
        <f t="shared" si="89"/>
        <v>项</v>
      </c>
    </row>
    <row r="803" ht="18.75" spans="1:7">
      <c r="A803" s="444" t="s">
        <v>1477</v>
      </c>
      <c r="B803" s="310" t="s">
        <v>1478</v>
      </c>
      <c r="C803" s="349">
        <v>0</v>
      </c>
      <c r="D803" s="349">
        <v>0</v>
      </c>
      <c r="E803" s="314" t="str">
        <f t="shared" si="87"/>
        <v/>
      </c>
      <c r="F803" s="284" t="str">
        <f t="shared" si="88"/>
        <v>否</v>
      </c>
      <c r="G803" s="163" t="str">
        <f t="shared" si="89"/>
        <v>项</v>
      </c>
    </row>
    <row r="804" ht="18.75" spans="1:7">
      <c r="A804" s="443" t="s">
        <v>1479</v>
      </c>
      <c r="B804" s="307" t="s">
        <v>1480</v>
      </c>
      <c r="C804" s="347">
        <f>C805</f>
        <v>0</v>
      </c>
      <c r="D804" s="347">
        <f>D805</f>
        <v>0</v>
      </c>
      <c r="E804" s="319" t="str">
        <f t="shared" si="87"/>
        <v/>
      </c>
      <c r="F804" s="284" t="str">
        <f t="shared" si="88"/>
        <v>否</v>
      </c>
      <c r="G804" s="163" t="str">
        <f t="shared" si="89"/>
        <v>款</v>
      </c>
    </row>
    <row r="805" ht="18.75" spans="1:7">
      <c r="A805" s="312" t="s">
        <v>1481</v>
      </c>
      <c r="B805" s="310" t="s">
        <v>1482</v>
      </c>
      <c r="C805" s="349">
        <v>0</v>
      </c>
      <c r="D805" s="349">
        <v>0</v>
      </c>
      <c r="E805" s="314" t="str">
        <f t="shared" si="87"/>
        <v/>
      </c>
      <c r="F805" s="284" t="str">
        <f t="shared" si="88"/>
        <v>否</v>
      </c>
      <c r="G805" s="163" t="str">
        <f t="shared" si="89"/>
        <v>项</v>
      </c>
    </row>
    <row r="806" ht="18.75" spans="1:7">
      <c r="A806" s="443" t="s">
        <v>1483</v>
      </c>
      <c r="B806" s="307" t="s">
        <v>1484</v>
      </c>
      <c r="C806" s="347">
        <f>C807</f>
        <v>0</v>
      </c>
      <c r="D806" s="347">
        <f>D807</f>
        <v>0</v>
      </c>
      <c r="E806" s="319" t="str">
        <f t="shared" si="87"/>
        <v/>
      </c>
      <c r="F806" s="284" t="str">
        <f t="shared" si="88"/>
        <v>否</v>
      </c>
      <c r="G806" s="163" t="str">
        <f t="shared" si="89"/>
        <v>款</v>
      </c>
    </row>
    <row r="807" ht="18.75" spans="1:7">
      <c r="A807" s="312" t="s">
        <v>1485</v>
      </c>
      <c r="B807" s="310" t="s">
        <v>1486</v>
      </c>
      <c r="C807" s="349">
        <v>0</v>
      </c>
      <c r="D807" s="349">
        <v>0</v>
      </c>
      <c r="E807" s="314" t="str">
        <f t="shared" si="87"/>
        <v/>
      </c>
      <c r="F807" s="284" t="str">
        <f t="shared" si="88"/>
        <v>否</v>
      </c>
      <c r="G807" s="163" t="str">
        <f t="shared" si="89"/>
        <v>项</v>
      </c>
    </row>
    <row r="808" ht="18.75" spans="1:7">
      <c r="A808" s="443" t="s">
        <v>1487</v>
      </c>
      <c r="B808" s="307" t="s">
        <v>1488</v>
      </c>
      <c r="C808" s="347">
        <f>SUBTOTAL(9,C809:C822)</f>
        <v>703</v>
      </c>
      <c r="D808" s="347">
        <f>SUBTOTAL(9,D809:D822)</f>
        <v>187</v>
      </c>
      <c r="E808" s="185">
        <f>(D808-C808)/C808</f>
        <v>-0.734</v>
      </c>
      <c r="F808" s="284" t="str">
        <f t="shared" si="88"/>
        <v>是</v>
      </c>
      <c r="G808" s="163" t="str">
        <f t="shared" si="89"/>
        <v>款</v>
      </c>
    </row>
    <row r="809" ht="18.75" spans="1:7">
      <c r="A809" s="444" t="s">
        <v>1489</v>
      </c>
      <c r="B809" s="310" t="s">
        <v>139</v>
      </c>
      <c r="C809" s="349">
        <v>0</v>
      </c>
      <c r="D809" s="349">
        <v>0</v>
      </c>
      <c r="E809" s="314" t="str">
        <f t="shared" si="87"/>
        <v/>
      </c>
      <c r="F809" s="284" t="str">
        <f t="shared" si="88"/>
        <v>否</v>
      </c>
      <c r="G809" s="163" t="str">
        <f t="shared" si="89"/>
        <v>项</v>
      </c>
    </row>
    <row r="810" ht="18.75" spans="1:7">
      <c r="A810" s="444" t="s">
        <v>1490</v>
      </c>
      <c r="B810" s="310" t="s">
        <v>141</v>
      </c>
      <c r="C810" s="349">
        <v>0</v>
      </c>
      <c r="D810" s="349">
        <v>0</v>
      </c>
      <c r="E810" s="314" t="str">
        <f t="shared" si="87"/>
        <v/>
      </c>
      <c r="F810" s="284" t="str">
        <f t="shared" si="88"/>
        <v>否</v>
      </c>
      <c r="G810" s="163" t="str">
        <f t="shared" si="89"/>
        <v>项</v>
      </c>
    </row>
    <row r="811" ht="18.75" spans="1:7">
      <c r="A811" s="444" t="s">
        <v>1491</v>
      </c>
      <c r="B811" s="310" t="s">
        <v>143</v>
      </c>
      <c r="C811" s="349">
        <v>0</v>
      </c>
      <c r="D811" s="349">
        <v>0</v>
      </c>
      <c r="E811" s="314" t="str">
        <f t="shared" si="87"/>
        <v/>
      </c>
      <c r="F811" s="284" t="str">
        <f t="shared" si="88"/>
        <v>否</v>
      </c>
      <c r="G811" s="163" t="str">
        <f t="shared" si="89"/>
        <v>项</v>
      </c>
    </row>
    <row r="812" ht="18.75" spans="1:7">
      <c r="A812" s="444" t="s">
        <v>1492</v>
      </c>
      <c r="B812" s="310" t="s">
        <v>1493</v>
      </c>
      <c r="C812" s="349">
        <v>0</v>
      </c>
      <c r="D812" s="349">
        <v>0</v>
      </c>
      <c r="E812" s="314" t="str">
        <f t="shared" si="87"/>
        <v/>
      </c>
      <c r="F812" s="284" t="str">
        <f t="shared" si="88"/>
        <v>否</v>
      </c>
      <c r="G812" s="163" t="str">
        <f t="shared" si="89"/>
        <v>项</v>
      </c>
    </row>
    <row r="813" ht="18.75" spans="1:7">
      <c r="A813" s="444" t="s">
        <v>1494</v>
      </c>
      <c r="B813" s="310" t="s">
        <v>1495</v>
      </c>
      <c r="C813" s="349">
        <v>0</v>
      </c>
      <c r="D813" s="349">
        <v>0</v>
      </c>
      <c r="E813" s="314" t="str">
        <f t="shared" si="87"/>
        <v/>
      </c>
      <c r="F813" s="284" t="str">
        <f t="shared" si="88"/>
        <v>否</v>
      </c>
      <c r="G813" s="163" t="str">
        <f t="shared" si="89"/>
        <v>项</v>
      </c>
    </row>
    <row r="814" ht="18.75" spans="1:7">
      <c r="A814" s="444" t="s">
        <v>1496</v>
      </c>
      <c r="B814" s="310" t="s">
        <v>1497</v>
      </c>
      <c r="C814" s="349">
        <v>0</v>
      </c>
      <c r="D814" s="349">
        <v>0</v>
      </c>
      <c r="E814" s="314" t="str">
        <f t="shared" si="87"/>
        <v/>
      </c>
      <c r="F814" s="284" t="str">
        <f t="shared" si="88"/>
        <v>否</v>
      </c>
      <c r="G814" s="163" t="str">
        <f t="shared" si="89"/>
        <v>项</v>
      </c>
    </row>
    <row r="815" ht="18.75" spans="1:7">
      <c r="A815" s="444" t="s">
        <v>1498</v>
      </c>
      <c r="B815" s="310" t="s">
        <v>1499</v>
      </c>
      <c r="C815" s="349">
        <v>703</v>
      </c>
      <c r="D815" s="349">
        <v>187</v>
      </c>
      <c r="E815" s="314">
        <f t="shared" si="87"/>
        <v>-0.734</v>
      </c>
      <c r="F815" s="284" t="str">
        <f t="shared" si="88"/>
        <v>是</v>
      </c>
      <c r="G815" s="163" t="str">
        <f t="shared" si="89"/>
        <v>项</v>
      </c>
    </row>
    <row r="816" ht="18.75" spans="1:7">
      <c r="A816" s="444" t="s">
        <v>1500</v>
      </c>
      <c r="B816" s="310" t="s">
        <v>1501</v>
      </c>
      <c r="C816" s="349">
        <v>0</v>
      </c>
      <c r="D816" s="349">
        <v>0</v>
      </c>
      <c r="E816" s="314" t="str">
        <f t="shared" si="87"/>
        <v/>
      </c>
      <c r="F816" s="284" t="str">
        <f t="shared" si="88"/>
        <v>否</v>
      </c>
      <c r="G816" s="163" t="str">
        <f t="shared" si="89"/>
        <v>项</v>
      </c>
    </row>
    <row r="817" ht="18.75" spans="1:7">
      <c r="A817" s="444" t="s">
        <v>1502</v>
      </c>
      <c r="B817" s="310" t="s">
        <v>1503</v>
      </c>
      <c r="C817" s="349">
        <v>0</v>
      </c>
      <c r="D817" s="349">
        <v>0</v>
      </c>
      <c r="E817" s="314" t="str">
        <f t="shared" si="87"/>
        <v/>
      </c>
      <c r="F817" s="284" t="str">
        <f t="shared" si="88"/>
        <v>否</v>
      </c>
      <c r="G817" s="163" t="str">
        <f t="shared" si="89"/>
        <v>项</v>
      </c>
    </row>
    <row r="818" ht="18.75" spans="1:7">
      <c r="A818" s="444" t="s">
        <v>1504</v>
      </c>
      <c r="B818" s="310" t="s">
        <v>1505</v>
      </c>
      <c r="C818" s="349">
        <v>0</v>
      </c>
      <c r="D818" s="349">
        <v>0</v>
      </c>
      <c r="E818" s="314" t="str">
        <f t="shared" si="87"/>
        <v/>
      </c>
      <c r="F818" s="284" t="str">
        <f t="shared" si="88"/>
        <v>否</v>
      </c>
      <c r="G818" s="163" t="str">
        <f t="shared" si="89"/>
        <v>项</v>
      </c>
    </row>
    <row r="819" ht="18.75" spans="1:7">
      <c r="A819" s="444" t="s">
        <v>1506</v>
      </c>
      <c r="B819" s="310" t="s">
        <v>240</v>
      </c>
      <c r="C819" s="349"/>
      <c r="D819" s="349"/>
      <c r="E819" s="314"/>
      <c r="F819" s="284" t="str">
        <f t="shared" si="88"/>
        <v>否</v>
      </c>
      <c r="G819" s="163" t="str">
        <f t="shared" si="89"/>
        <v>项</v>
      </c>
    </row>
    <row r="820" ht="18.75" spans="1:7">
      <c r="A820" s="444" t="s">
        <v>1507</v>
      </c>
      <c r="B820" s="310" t="s">
        <v>1508</v>
      </c>
      <c r="C820" s="349">
        <v>0</v>
      </c>
      <c r="D820" s="349">
        <v>0</v>
      </c>
      <c r="E820" s="314" t="str">
        <f t="shared" si="87"/>
        <v/>
      </c>
      <c r="F820" s="284" t="str">
        <f t="shared" si="88"/>
        <v>否</v>
      </c>
      <c r="G820" s="163" t="str">
        <f t="shared" si="89"/>
        <v>项</v>
      </c>
    </row>
    <row r="821" ht="18.75" spans="1:7">
      <c r="A821" s="444" t="s">
        <v>1509</v>
      </c>
      <c r="B821" s="310" t="s">
        <v>157</v>
      </c>
      <c r="C821" s="349">
        <v>0</v>
      </c>
      <c r="D821" s="349">
        <v>0</v>
      </c>
      <c r="E821" s="314" t="str">
        <f t="shared" si="87"/>
        <v/>
      </c>
      <c r="F821" s="284" t="str">
        <f t="shared" si="88"/>
        <v>否</v>
      </c>
      <c r="G821" s="163" t="str">
        <f t="shared" si="89"/>
        <v>项</v>
      </c>
    </row>
    <row r="822" ht="18.75" spans="1:7">
      <c r="A822" s="444" t="s">
        <v>1510</v>
      </c>
      <c r="B822" s="310" t="s">
        <v>1511</v>
      </c>
      <c r="C822" s="349">
        <v>0</v>
      </c>
      <c r="D822" s="349">
        <v>0</v>
      </c>
      <c r="E822" s="314" t="str">
        <f t="shared" si="87"/>
        <v/>
      </c>
      <c r="F822" s="284" t="str">
        <f t="shared" si="88"/>
        <v>否</v>
      </c>
      <c r="G822" s="163" t="str">
        <f t="shared" si="89"/>
        <v>项</v>
      </c>
    </row>
    <row r="823" ht="18.75" spans="1:7">
      <c r="A823" s="443" t="s">
        <v>1512</v>
      </c>
      <c r="B823" s="307" t="s">
        <v>1513</v>
      </c>
      <c r="C823" s="347">
        <f>C824</f>
        <v>1000</v>
      </c>
      <c r="D823" s="347"/>
      <c r="E823" s="185">
        <f>(D823-C823)/C823</f>
        <v>-1</v>
      </c>
      <c r="F823" s="284" t="str">
        <f t="shared" si="88"/>
        <v>是</v>
      </c>
      <c r="G823" s="163" t="str">
        <f t="shared" si="89"/>
        <v>款</v>
      </c>
    </row>
    <row r="824" ht="18.75" spans="1:7">
      <c r="A824" s="450" t="s">
        <v>1514</v>
      </c>
      <c r="B824" s="453" t="s">
        <v>1515</v>
      </c>
      <c r="C824" s="349">
        <v>1000</v>
      </c>
      <c r="D824" s="349"/>
      <c r="E824" s="314">
        <f>IF(C824&gt;0,D824/C824-1,IF(C824&lt;0,-(D824/C824-1),""))</f>
        <v>-1</v>
      </c>
      <c r="F824" s="284" t="str">
        <f t="shared" si="88"/>
        <v>是</v>
      </c>
      <c r="G824" s="163" t="str">
        <f t="shared" si="89"/>
        <v>项</v>
      </c>
    </row>
    <row r="825" ht="18.75" spans="1:7">
      <c r="A825" s="443" t="s">
        <v>89</v>
      </c>
      <c r="B825" s="307" t="s">
        <v>90</v>
      </c>
      <c r="C825" s="347">
        <f>C826+C837+C839+C842+C844+C846</f>
        <v>26621</v>
      </c>
      <c r="D825" s="347">
        <f>D826+D837+D839+D842+D844+D846</f>
        <v>35936</v>
      </c>
      <c r="E825" s="185">
        <f>(D825-C825)/C825</f>
        <v>0.35</v>
      </c>
      <c r="F825" s="284" t="str">
        <f t="shared" si="88"/>
        <v>是</v>
      </c>
      <c r="G825" s="163" t="str">
        <f t="shared" si="89"/>
        <v>类</v>
      </c>
    </row>
    <row r="826" ht="18.75" spans="1:7">
      <c r="A826" s="443" t="s">
        <v>1516</v>
      </c>
      <c r="B826" s="307" t="s">
        <v>1517</v>
      </c>
      <c r="C826" s="347">
        <f>SUBTOTAL(9,C827:C836)</f>
        <v>9756</v>
      </c>
      <c r="D826" s="347">
        <f>SUBTOTAL(9,D827:D836)</f>
        <v>9494</v>
      </c>
      <c r="E826" s="185">
        <f>(D826-C826)/C826</f>
        <v>-0.027</v>
      </c>
      <c r="F826" s="284" t="str">
        <f t="shared" si="88"/>
        <v>是</v>
      </c>
      <c r="G826" s="163" t="str">
        <f t="shared" si="89"/>
        <v>款</v>
      </c>
    </row>
    <row r="827" ht="18.75" spans="1:7">
      <c r="A827" s="444" t="s">
        <v>1518</v>
      </c>
      <c r="B827" s="310" t="s">
        <v>139</v>
      </c>
      <c r="C827" s="448">
        <v>1702</v>
      </c>
      <c r="D827" s="349">
        <v>1596</v>
      </c>
      <c r="E827" s="314">
        <f>IF(C827&gt;0,D827/C827-1,IF(C827&lt;0,-(D827/C827-1),""))</f>
        <v>-0.062</v>
      </c>
      <c r="F827" s="284" t="str">
        <f t="shared" si="88"/>
        <v>是</v>
      </c>
      <c r="G827" s="163" t="str">
        <f t="shared" si="89"/>
        <v>项</v>
      </c>
    </row>
    <row r="828" ht="18.75" spans="1:7">
      <c r="A828" s="444" t="s">
        <v>1519</v>
      </c>
      <c r="B828" s="310" t="s">
        <v>141</v>
      </c>
      <c r="C828" s="448">
        <v>1353</v>
      </c>
      <c r="D828" s="349">
        <v>2005</v>
      </c>
      <c r="E828" s="314">
        <f>IF(C828&gt;0,D828/C828-1,IF(C828&lt;0,-(D828/C828-1),""))</f>
        <v>0.482</v>
      </c>
      <c r="F828" s="284" t="str">
        <f t="shared" si="88"/>
        <v>是</v>
      </c>
      <c r="G828" s="163" t="str">
        <f t="shared" si="89"/>
        <v>项</v>
      </c>
    </row>
    <row r="829" ht="18.75" spans="1:7">
      <c r="A829" s="444" t="s">
        <v>1520</v>
      </c>
      <c r="B829" s="310" t="s">
        <v>143</v>
      </c>
      <c r="C829" s="448">
        <v>0</v>
      </c>
      <c r="D829" s="349"/>
      <c r="E829" s="314"/>
      <c r="F829" s="284" t="str">
        <f t="shared" si="88"/>
        <v>否</v>
      </c>
      <c r="G829" s="163" t="str">
        <f t="shared" si="89"/>
        <v>项</v>
      </c>
    </row>
    <row r="830" ht="18.75" spans="1:7">
      <c r="A830" s="444" t="s">
        <v>1521</v>
      </c>
      <c r="B830" s="310" t="s">
        <v>1522</v>
      </c>
      <c r="C830" s="448">
        <v>5980</v>
      </c>
      <c r="D830" s="349">
        <v>5893</v>
      </c>
      <c r="E830" s="314">
        <f>IF(C830&gt;0,D830/C830-1,IF(C830&lt;0,-(D830/C830-1),""))</f>
        <v>-0.015</v>
      </c>
      <c r="F830" s="284" t="str">
        <f t="shared" si="88"/>
        <v>是</v>
      </c>
      <c r="G830" s="163" t="str">
        <f t="shared" si="89"/>
        <v>项</v>
      </c>
    </row>
    <row r="831" ht="18.75" spans="1:7">
      <c r="A831" s="444" t="s">
        <v>1523</v>
      </c>
      <c r="B831" s="310" t="s">
        <v>1524</v>
      </c>
      <c r="C831" s="448">
        <v>0</v>
      </c>
      <c r="D831" s="349"/>
      <c r="E831" s="314"/>
      <c r="F831" s="284" t="str">
        <f t="shared" si="88"/>
        <v>否</v>
      </c>
      <c r="G831" s="163" t="str">
        <f t="shared" si="89"/>
        <v>项</v>
      </c>
    </row>
    <row r="832" ht="18.75" spans="1:7">
      <c r="A832" s="444" t="s">
        <v>1525</v>
      </c>
      <c r="B832" s="310" t="s">
        <v>1526</v>
      </c>
      <c r="C832" s="448">
        <v>71</v>
      </c>
      <c r="D832" s="349"/>
      <c r="E832" s="314"/>
      <c r="F832" s="284" t="str">
        <f t="shared" si="88"/>
        <v>是</v>
      </c>
      <c r="G832" s="163" t="str">
        <f t="shared" si="89"/>
        <v>项</v>
      </c>
    </row>
    <row r="833" ht="18.75" spans="1:7">
      <c r="A833" s="444" t="s">
        <v>1527</v>
      </c>
      <c r="B833" s="310" t="s">
        <v>1528</v>
      </c>
      <c r="C833" s="448">
        <v>0</v>
      </c>
      <c r="D833" s="349">
        <v>0</v>
      </c>
      <c r="E833" s="314" t="str">
        <f>IF(C833&gt;0,D833/C833-1,IF(C833&lt;0,-(D833/C833-1),""))</f>
        <v/>
      </c>
      <c r="F833" s="284" t="str">
        <f t="shared" si="88"/>
        <v>否</v>
      </c>
      <c r="G833" s="163" t="str">
        <f t="shared" si="89"/>
        <v>项</v>
      </c>
    </row>
    <row r="834" ht="18.75" spans="1:7">
      <c r="A834" s="444" t="s">
        <v>1529</v>
      </c>
      <c r="B834" s="310" t="s">
        <v>1530</v>
      </c>
      <c r="C834" s="448">
        <v>650</v>
      </c>
      <c r="D834" s="349"/>
      <c r="E834" s="314">
        <f>IF(C834&gt;0,D834/C834-1,IF(C834&lt;0,-(D834/C834-1),""))</f>
        <v>-1</v>
      </c>
      <c r="F834" s="284" t="str">
        <f t="shared" si="88"/>
        <v>是</v>
      </c>
      <c r="G834" s="163" t="str">
        <f t="shared" si="89"/>
        <v>项</v>
      </c>
    </row>
    <row r="835" ht="18.75" spans="1:7">
      <c r="A835" s="444" t="s">
        <v>1531</v>
      </c>
      <c r="B835" s="310" t="s">
        <v>1532</v>
      </c>
      <c r="C835" s="448">
        <v>0</v>
      </c>
      <c r="D835" s="349"/>
      <c r="E835" s="314"/>
      <c r="F835" s="284" t="str">
        <f t="shared" si="88"/>
        <v>否</v>
      </c>
      <c r="G835" s="163" t="str">
        <f t="shared" si="89"/>
        <v>项</v>
      </c>
    </row>
    <row r="836" ht="18.75" spans="1:7">
      <c r="A836" s="444" t="s">
        <v>1533</v>
      </c>
      <c r="B836" s="310" t="s">
        <v>1534</v>
      </c>
      <c r="C836" s="448">
        <v>0</v>
      </c>
      <c r="D836" s="349"/>
      <c r="E836" s="314"/>
      <c r="F836" s="284" t="str">
        <f t="shared" si="88"/>
        <v>否</v>
      </c>
      <c r="G836" s="163" t="str">
        <f t="shared" si="89"/>
        <v>项</v>
      </c>
    </row>
    <row r="837" ht="18.75" spans="1:7">
      <c r="A837" s="443" t="s">
        <v>1535</v>
      </c>
      <c r="B837" s="307" t="s">
        <v>1536</v>
      </c>
      <c r="C837" s="347">
        <f>C838</f>
        <v>0</v>
      </c>
      <c r="D837" s="347">
        <f>D838</f>
        <v>0</v>
      </c>
      <c r="E837" s="319"/>
      <c r="F837" s="284" t="str">
        <f t="shared" si="88"/>
        <v>否</v>
      </c>
      <c r="G837" s="163" t="str">
        <f t="shared" si="89"/>
        <v>款</v>
      </c>
    </row>
    <row r="838" ht="18.75" spans="1:7">
      <c r="A838" s="444">
        <v>2120201</v>
      </c>
      <c r="B838" s="451" t="s">
        <v>1537</v>
      </c>
      <c r="C838" s="349"/>
      <c r="D838" s="349"/>
      <c r="E838" s="314"/>
      <c r="F838" s="284" t="str">
        <f t="shared" si="88"/>
        <v>否</v>
      </c>
      <c r="G838" s="163" t="str">
        <f t="shared" si="89"/>
        <v>项</v>
      </c>
    </row>
    <row r="839" ht="18.75" spans="1:7">
      <c r="A839" s="443" t="s">
        <v>1538</v>
      </c>
      <c r="B839" s="307" t="s">
        <v>1539</v>
      </c>
      <c r="C839" s="347">
        <f>SUBTOTAL(9,C840:C841)</f>
        <v>4876</v>
      </c>
      <c r="D839" s="347">
        <f>SUBTOTAL(9,D840:D841)</f>
        <v>1250</v>
      </c>
      <c r="E839" s="319">
        <f t="shared" ref="E839:E843" si="90">IF(C839&gt;0,D839/C839-1,IF(C839&lt;0,-(D839/C839-1),""))</f>
        <v>-0.744</v>
      </c>
      <c r="F839" s="284" t="str">
        <f t="shared" ref="F839:F847" si="91">IF(LEN(A839)=3,"是",IF(B839&lt;&gt;"",IF(SUM(C839:D839)&lt;&gt;0,"是","否"),"是"))</f>
        <v>是</v>
      </c>
      <c r="G839" s="163" t="str">
        <f t="shared" ref="G839:G847" si="92">IF(LEN(A839)=3,"类",IF(LEN(A839)=5,"款","项"))</f>
        <v>款</v>
      </c>
    </row>
    <row r="840" ht="18.75" spans="1:7">
      <c r="A840" s="444" t="s">
        <v>1540</v>
      </c>
      <c r="B840" s="310" t="s">
        <v>1541</v>
      </c>
      <c r="C840" s="448">
        <v>3700</v>
      </c>
      <c r="D840" s="349">
        <v>35</v>
      </c>
      <c r="E840" s="314">
        <f t="shared" si="90"/>
        <v>-0.991</v>
      </c>
      <c r="F840" s="284" t="str">
        <f t="shared" si="91"/>
        <v>是</v>
      </c>
      <c r="G840" s="163" t="str">
        <f t="shared" si="92"/>
        <v>项</v>
      </c>
    </row>
    <row r="841" ht="18.75" spans="1:7">
      <c r="A841" s="444" t="s">
        <v>1542</v>
      </c>
      <c r="B841" s="310" t="s">
        <v>1543</v>
      </c>
      <c r="C841" s="448">
        <v>1176</v>
      </c>
      <c r="D841" s="349">
        <v>1215</v>
      </c>
      <c r="E841" s="314">
        <f t="shared" si="90"/>
        <v>0.033</v>
      </c>
      <c r="F841" s="284" t="str">
        <f t="shared" si="91"/>
        <v>是</v>
      </c>
      <c r="G841" s="163" t="str">
        <f t="shared" si="92"/>
        <v>项</v>
      </c>
    </row>
    <row r="842" ht="18.75" spans="1:7">
      <c r="A842" s="443" t="s">
        <v>1544</v>
      </c>
      <c r="B842" s="307" t="s">
        <v>1545</v>
      </c>
      <c r="C842" s="347">
        <f>SUBTOTAL(9,C843)</f>
        <v>9608</v>
      </c>
      <c r="D842" s="347">
        <f>SUBTOTAL(9,D843)</f>
        <v>14589</v>
      </c>
      <c r="E842" s="185">
        <f t="shared" ref="E842:E846" si="93">(D842-C842)/C842</f>
        <v>0.518</v>
      </c>
      <c r="F842" s="284" t="str">
        <f t="shared" si="91"/>
        <v>是</v>
      </c>
      <c r="G842" s="163" t="str">
        <f t="shared" si="92"/>
        <v>款</v>
      </c>
    </row>
    <row r="843" ht="18.75" spans="1:7">
      <c r="A843" s="444">
        <v>2120501</v>
      </c>
      <c r="B843" s="451" t="s">
        <v>1546</v>
      </c>
      <c r="C843" s="448">
        <v>9608</v>
      </c>
      <c r="D843" s="349">
        <v>14589</v>
      </c>
      <c r="E843" s="314">
        <f t="shared" si="90"/>
        <v>0.518</v>
      </c>
      <c r="F843" s="284" t="str">
        <f t="shared" si="91"/>
        <v>是</v>
      </c>
      <c r="G843" s="163" t="str">
        <f t="shared" si="92"/>
        <v>项</v>
      </c>
    </row>
    <row r="844" ht="18.75" spans="1:7">
      <c r="A844" s="443" t="s">
        <v>1547</v>
      </c>
      <c r="B844" s="307" t="s">
        <v>1548</v>
      </c>
      <c r="C844" s="347">
        <f>SUBTOTAL(9,C845)</f>
        <v>646</v>
      </c>
      <c r="D844" s="347">
        <f>SUBTOTAL(9,D845)</f>
        <v>614</v>
      </c>
      <c r="E844" s="185">
        <f t="shared" si="93"/>
        <v>-0.05</v>
      </c>
      <c r="F844" s="284" t="str">
        <f t="shared" si="91"/>
        <v>是</v>
      </c>
      <c r="G844" s="163" t="str">
        <f t="shared" si="92"/>
        <v>款</v>
      </c>
    </row>
    <row r="845" ht="18.75" spans="1:7">
      <c r="A845" s="444">
        <v>2120601</v>
      </c>
      <c r="B845" s="451" t="s">
        <v>1549</v>
      </c>
      <c r="C845" s="349">
        <v>646</v>
      </c>
      <c r="D845" s="349">
        <v>614</v>
      </c>
      <c r="E845" s="314">
        <f>IF(C845&gt;0,D845/C845-1,IF(C845&lt;0,-(D845/C845-1),""))</f>
        <v>-0.05</v>
      </c>
      <c r="F845" s="284" t="str">
        <f t="shared" si="91"/>
        <v>是</v>
      </c>
      <c r="G845" s="163" t="str">
        <f t="shared" si="92"/>
        <v>项</v>
      </c>
    </row>
    <row r="846" ht="18.75" spans="1:7">
      <c r="A846" s="443" t="s">
        <v>1550</v>
      </c>
      <c r="B846" s="307" t="s">
        <v>1551</v>
      </c>
      <c r="C846" s="347">
        <f>SUBTOTAL(9,C847)</f>
        <v>1735</v>
      </c>
      <c r="D846" s="347">
        <f>SUBTOTAL(9,D847)</f>
        <v>9989</v>
      </c>
      <c r="E846" s="185">
        <f t="shared" si="93"/>
        <v>4.757</v>
      </c>
      <c r="F846" s="284" t="str">
        <f t="shared" si="91"/>
        <v>是</v>
      </c>
      <c r="G846" s="163" t="str">
        <f t="shared" si="92"/>
        <v>款</v>
      </c>
    </row>
    <row r="847" ht="18.75" spans="1:7">
      <c r="A847" s="444">
        <v>2129999</v>
      </c>
      <c r="B847" s="451" t="s">
        <v>1552</v>
      </c>
      <c r="C847" s="349">
        <v>1735</v>
      </c>
      <c r="D847" s="349">
        <v>9989</v>
      </c>
      <c r="E847" s="314">
        <f>IF(C847&gt;0,D847/C847-1,IF(C847&lt;0,-(D847/C847-1),""))</f>
        <v>4.757</v>
      </c>
      <c r="F847" s="284" t="str">
        <f t="shared" si="91"/>
        <v>是</v>
      </c>
      <c r="G847" s="163" t="str">
        <f t="shared" si="92"/>
        <v>项</v>
      </c>
    </row>
    <row r="848" ht="18.75" spans="1:7">
      <c r="A848" s="443" t="s">
        <v>91</v>
      </c>
      <c r="B848" s="307" t="s">
        <v>92</v>
      </c>
      <c r="C848" s="347">
        <f>C849+C875+C900+C928+C939+C946+C953+C956</f>
        <v>10441</v>
      </c>
      <c r="D848" s="347">
        <f>D849+D875+D900+D928+D939+D946+D953+D956</f>
        <v>9031</v>
      </c>
      <c r="E848" s="185">
        <f>(D848-C848)/C848</f>
        <v>-0.135</v>
      </c>
      <c r="F848" s="284" t="str">
        <f t="shared" ref="F848:F900" si="94">IF(LEN(A848)=3,"是",IF(B848&lt;&gt;"",IF(SUM(C848:D848)&lt;&gt;0,"是","否"),"是"))</f>
        <v>是</v>
      </c>
      <c r="G848" s="163" t="str">
        <f t="shared" ref="G848:G900" si="95">IF(LEN(A848)=3,"类",IF(LEN(A848)=5,"款","项"))</f>
        <v>类</v>
      </c>
    </row>
    <row r="849" ht="18.75" spans="1:7">
      <c r="A849" s="443" t="s">
        <v>1553</v>
      </c>
      <c r="B849" s="307" t="s">
        <v>1554</v>
      </c>
      <c r="C849" s="347">
        <f>SUBTOTAL(9,C850:C874)</f>
        <v>1080</v>
      </c>
      <c r="D849" s="347">
        <f>SUBTOTAL(9,D850:D874)</f>
        <v>3090</v>
      </c>
      <c r="E849" s="185">
        <f>(D849-C849)/C849</f>
        <v>1.861</v>
      </c>
      <c r="F849" s="284" t="str">
        <f t="shared" si="94"/>
        <v>是</v>
      </c>
      <c r="G849" s="163" t="str">
        <f t="shared" si="95"/>
        <v>款</v>
      </c>
    </row>
    <row r="850" ht="18.75" spans="1:7">
      <c r="A850" s="444" t="s">
        <v>1555</v>
      </c>
      <c r="B850" s="310" t="s">
        <v>139</v>
      </c>
      <c r="C850" s="448">
        <v>783</v>
      </c>
      <c r="D850" s="349">
        <v>732</v>
      </c>
      <c r="E850" s="314">
        <f>IF(C850&gt;0,D850/C850-1,IF(C850&lt;0,-(D850/C850-1),""))</f>
        <v>-0.065</v>
      </c>
      <c r="F850" s="284" t="str">
        <f t="shared" si="94"/>
        <v>是</v>
      </c>
      <c r="G850" s="163" t="str">
        <f t="shared" si="95"/>
        <v>项</v>
      </c>
    </row>
    <row r="851" ht="18.75" spans="1:7">
      <c r="A851" s="444" t="s">
        <v>1556</v>
      </c>
      <c r="B851" s="310" t="s">
        <v>141</v>
      </c>
      <c r="C851" s="448">
        <v>12</v>
      </c>
      <c r="D851" s="349">
        <v>9</v>
      </c>
      <c r="E851" s="314">
        <f>IF(C851&gt;0,D851/C851-1,IF(C851&lt;0,-(D851/C851-1),""))</f>
        <v>-0.25</v>
      </c>
      <c r="F851" s="284" t="str">
        <f t="shared" si="94"/>
        <v>是</v>
      </c>
      <c r="G851" s="163" t="str">
        <f t="shared" si="95"/>
        <v>项</v>
      </c>
    </row>
    <row r="852" ht="18.75" spans="1:7">
      <c r="A852" s="444" t="s">
        <v>1557</v>
      </c>
      <c r="B852" s="310" t="s">
        <v>143</v>
      </c>
      <c r="C852" s="448">
        <v>0</v>
      </c>
      <c r="D852" s="349"/>
      <c r="E852" s="314"/>
      <c r="F852" s="284" t="str">
        <f t="shared" si="94"/>
        <v>否</v>
      </c>
      <c r="G852" s="163" t="str">
        <f t="shared" si="95"/>
        <v>项</v>
      </c>
    </row>
    <row r="853" ht="18.75" spans="1:7">
      <c r="A853" s="444" t="s">
        <v>1558</v>
      </c>
      <c r="B853" s="310" t="s">
        <v>157</v>
      </c>
      <c r="C853" s="448">
        <v>0</v>
      </c>
      <c r="D853" s="349"/>
      <c r="E853" s="314"/>
      <c r="F853" s="284" t="str">
        <f t="shared" si="94"/>
        <v>否</v>
      </c>
      <c r="G853" s="163" t="str">
        <f t="shared" si="95"/>
        <v>项</v>
      </c>
    </row>
    <row r="854" ht="18.75" spans="1:7">
      <c r="A854" s="444" t="s">
        <v>1559</v>
      </c>
      <c r="B854" s="310" t="s">
        <v>1560</v>
      </c>
      <c r="C854" s="448">
        <v>0</v>
      </c>
      <c r="D854" s="349"/>
      <c r="E854" s="314"/>
      <c r="F854" s="284" t="str">
        <f t="shared" si="94"/>
        <v>否</v>
      </c>
      <c r="G854" s="163" t="str">
        <f t="shared" si="95"/>
        <v>项</v>
      </c>
    </row>
    <row r="855" ht="18.75" spans="1:7">
      <c r="A855" s="444" t="s">
        <v>1561</v>
      </c>
      <c r="B855" s="310" t="s">
        <v>1562</v>
      </c>
      <c r="C855" s="448">
        <v>0</v>
      </c>
      <c r="D855" s="349"/>
      <c r="E855" s="314"/>
      <c r="F855" s="284" t="str">
        <f t="shared" si="94"/>
        <v>否</v>
      </c>
      <c r="G855" s="163" t="str">
        <f t="shared" si="95"/>
        <v>项</v>
      </c>
    </row>
    <row r="856" ht="18.75" spans="1:7">
      <c r="A856" s="444" t="s">
        <v>1563</v>
      </c>
      <c r="B856" s="310" t="s">
        <v>1564</v>
      </c>
      <c r="C856" s="448">
        <v>1</v>
      </c>
      <c r="D856" s="349">
        <v>1</v>
      </c>
      <c r="E856" s="314">
        <f>IF(C856&gt;0,D856/C856-1,IF(C856&lt;0,-(D856/C856-1),""))</f>
        <v>0</v>
      </c>
      <c r="F856" s="284" t="str">
        <f t="shared" si="94"/>
        <v>是</v>
      </c>
      <c r="G856" s="163" t="str">
        <f t="shared" si="95"/>
        <v>项</v>
      </c>
    </row>
    <row r="857" ht="18.75" spans="1:7">
      <c r="A857" s="444" t="s">
        <v>1565</v>
      </c>
      <c r="B857" s="310" t="s">
        <v>1566</v>
      </c>
      <c r="C857" s="448">
        <v>29</v>
      </c>
      <c r="D857" s="349">
        <v>17</v>
      </c>
      <c r="E857" s="314">
        <f>IF(C857&gt;0,D857/C857-1,IF(C857&lt;0,-(D857/C857-1),""))</f>
        <v>-0.414</v>
      </c>
      <c r="F857" s="284" t="str">
        <f t="shared" si="94"/>
        <v>是</v>
      </c>
      <c r="G857" s="163" t="str">
        <f t="shared" si="95"/>
        <v>项</v>
      </c>
    </row>
    <row r="858" ht="18.75" spans="1:7">
      <c r="A858" s="444" t="s">
        <v>1567</v>
      </c>
      <c r="B858" s="310" t="s">
        <v>1568</v>
      </c>
      <c r="C858" s="448">
        <v>0</v>
      </c>
      <c r="D858" s="349"/>
      <c r="E858" s="314"/>
      <c r="F858" s="284" t="str">
        <f t="shared" si="94"/>
        <v>否</v>
      </c>
      <c r="G858" s="163" t="str">
        <f t="shared" si="95"/>
        <v>项</v>
      </c>
    </row>
    <row r="859" ht="18.75" spans="1:7">
      <c r="A859" s="444" t="s">
        <v>1569</v>
      </c>
      <c r="B859" s="310" t="s">
        <v>1570</v>
      </c>
      <c r="C859" s="448">
        <v>8</v>
      </c>
      <c r="D859" s="349"/>
      <c r="E859" s="314"/>
      <c r="F859" s="284" t="str">
        <f t="shared" si="94"/>
        <v>是</v>
      </c>
      <c r="G859" s="163" t="str">
        <f t="shared" si="95"/>
        <v>项</v>
      </c>
    </row>
    <row r="860" ht="18.75" spans="1:7">
      <c r="A860" s="444" t="s">
        <v>1571</v>
      </c>
      <c r="B860" s="310" t="s">
        <v>1572</v>
      </c>
      <c r="C860" s="448">
        <v>0</v>
      </c>
      <c r="D860" s="349"/>
      <c r="E860" s="314"/>
      <c r="F860" s="284" t="str">
        <f t="shared" si="94"/>
        <v>否</v>
      </c>
      <c r="G860" s="163" t="str">
        <f t="shared" si="95"/>
        <v>项</v>
      </c>
    </row>
    <row r="861" ht="18.75" spans="1:7">
      <c r="A861" s="444" t="s">
        <v>1573</v>
      </c>
      <c r="B861" s="310" t="s">
        <v>1574</v>
      </c>
      <c r="C861" s="448">
        <v>0</v>
      </c>
      <c r="D861" s="349">
        <v>0</v>
      </c>
      <c r="E861" s="314" t="str">
        <f t="shared" ref="E861:E865" si="96">IF(C861&gt;0,D861/C861-1,IF(C861&lt;0,-(D861/C861-1),""))</f>
        <v/>
      </c>
      <c r="F861" s="284" t="str">
        <f t="shared" si="94"/>
        <v>否</v>
      </c>
      <c r="G861" s="163" t="str">
        <f t="shared" si="95"/>
        <v>项</v>
      </c>
    </row>
    <row r="862" ht="18.75" spans="1:7">
      <c r="A862" s="444" t="s">
        <v>1575</v>
      </c>
      <c r="B862" s="310" t="s">
        <v>1576</v>
      </c>
      <c r="C862" s="448">
        <v>0</v>
      </c>
      <c r="D862" s="349">
        <v>0</v>
      </c>
      <c r="E862" s="314" t="str">
        <f t="shared" si="96"/>
        <v/>
      </c>
      <c r="F862" s="284" t="str">
        <f t="shared" si="94"/>
        <v>否</v>
      </c>
      <c r="G862" s="163" t="str">
        <f t="shared" si="95"/>
        <v>项</v>
      </c>
    </row>
    <row r="863" ht="18.75" spans="1:7">
      <c r="A863" s="444" t="s">
        <v>1577</v>
      </c>
      <c r="B863" s="310" t="s">
        <v>1578</v>
      </c>
      <c r="C863" s="448">
        <v>0</v>
      </c>
      <c r="D863" s="349">
        <v>0</v>
      </c>
      <c r="E863" s="314" t="str">
        <f t="shared" si="96"/>
        <v/>
      </c>
      <c r="F863" s="284" t="str">
        <f t="shared" si="94"/>
        <v>否</v>
      </c>
      <c r="G863" s="163" t="str">
        <f t="shared" si="95"/>
        <v>项</v>
      </c>
    </row>
    <row r="864" ht="18.75" spans="1:7">
      <c r="A864" s="444" t="s">
        <v>1579</v>
      </c>
      <c r="B864" s="310" t="s">
        <v>1580</v>
      </c>
      <c r="C864" s="448">
        <v>0</v>
      </c>
      <c r="D864" s="349">
        <v>0</v>
      </c>
      <c r="E864" s="314" t="str">
        <f t="shared" si="96"/>
        <v/>
      </c>
      <c r="F864" s="284" t="str">
        <f t="shared" si="94"/>
        <v>否</v>
      </c>
      <c r="G864" s="163" t="str">
        <f t="shared" si="95"/>
        <v>项</v>
      </c>
    </row>
    <row r="865" ht="18.75" spans="1:7">
      <c r="A865" s="444" t="s">
        <v>1581</v>
      </c>
      <c r="B865" s="310" t="s">
        <v>1582</v>
      </c>
      <c r="C865" s="448">
        <v>69</v>
      </c>
      <c r="D865" s="349">
        <v>212</v>
      </c>
      <c r="E865" s="314">
        <f t="shared" si="96"/>
        <v>2.072</v>
      </c>
      <c r="F865" s="284" t="str">
        <f t="shared" si="94"/>
        <v>是</v>
      </c>
      <c r="G865" s="163" t="str">
        <f t="shared" si="95"/>
        <v>项</v>
      </c>
    </row>
    <row r="866" ht="18.75" spans="1:7">
      <c r="A866" s="444" t="s">
        <v>1583</v>
      </c>
      <c r="B866" s="310" t="s">
        <v>1584</v>
      </c>
      <c r="C866" s="448">
        <v>2</v>
      </c>
      <c r="D866" s="349"/>
      <c r="E866" s="314"/>
      <c r="F866" s="284" t="str">
        <f t="shared" si="94"/>
        <v>是</v>
      </c>
      <c r="G866" s="163" t="str">
        <f t="shared" si="95"/>
        <v>项</v>
      </c>
    </row>
    <row r="867" ht="18.75" spans="1:7">
      <c r="A867" s="444" t="s">
        <v>1585</v>
      </c>
      <c r="B867" s="310" t="s">
        <v>1586</v>
      </c>
      <c r="C867" s="448">
        <v>1</v>
      </c>
      <c r="D867" s="349">
        <v>327</v>
      </c>
      <c r="E867" s="314">
        <f t="shared" ref="E867:E869" si="97">IF(C867&gt;0,D867/C867-1,IF(C867&lt;0,-(D867/C867-1),""))</f>
        <v>326</v>
      </c>
      <c r="F867" s="284" t="str">
        <f t="shared" si="94"/>
        <v>是</v>
      </c>
      <c r="G867" s="163" t="str">
        <f t="shared" si="95"/>
        <v>项</v>
      </c>
    </row>
    <row r="868" ht="18.75" spans="1:7">
      <c r="A868" s="444" t="s">
        <v>1587</v>
      </c>
      <c r="B868" s="310" t="s">
        <v>1588</v>
      </c>
      <c r="C868" s="448">
        <v>0</v>
      </c>
      <c r="D868" s="349">
        <v>1740</v>
      </c>
      <c r="E868" s="314" t="str">
        <f t="shared" si="97"/>
        <v/>
      </c>
      <c r="F868" s="284" t="str">
        <f t="shared" si="94"/>
        <v>是</v>
      </c>
      <c r="G868" s="163" t="str">
        <f t="shared" si="95"/>
        <v>项</v>
      </c>
    </row>
    <row r="869" ht="18.75" spans="1:7">
      <c r="A869" s="444" t="s">
        <v>1589</v>
      </c>
      <c r="B869" s="310" t="s">
        <v>1590</v>
      </c>
      <c r="C869" s="448">
        <v>63</v>
      </c>
      <c r="D869" s="349">
        <v>52</v>
      </c>
      <c r="E869" s="314">
        <f t="shared" si="97"/>
        <v>-0.175</v>
      </c>
      <c r="F869" s="284" t="str">
        <f t="shared" si="94"/>
        <v>是</v>
      </c>
      <c r="G869" s="163" t="str">
        <f t="shared" si="95"/>
        <v>项</v>
      </c>
    </row>
    <row r="870" ht="18.75" spans="1:7">
      <c r="A870" s="444" t="s">
        <v>1591</v>
      </c>
      <c r="B870" s="310" t="s">
        <v>1592</v>
      </c>
      <c r="C870" s="448">
        <v>0</v>
      </c>
      <c r="D870" s="349"/>
      <c r="E870" s="314"/>
      <c r="F870" s="284" t="str">
        <f t="shared" si="94"/>
        <v>否</v>
      </c>
      <c r="G870" s="163" t="str">
        <f t="shared" si="95"/>
        <v>项</v>
      </c>
    </row>
    <row r="871" ht="18.75" spans="1:7">
      <c r="A871" s="444" t="s">
        <v>1593</v>
      </c>
      <c r="B871" s="310" t="s">
        <v>1594</v>
      </c>
      <c r="C871" s="448">
        <v>110</v>
      </c>
      <c r="D871" s="349">
        <v>0</v>
      </c>
      <c r="E871" s="314">
        <f t="shared" ref="E871:E874" si="98">IF(C871&gt;0,D871/C871-1,IF(C871&lt;0,-(D871/C871-1),""))</f>
        <v>-1</v>
      </c>
      <c r="F871" s="284" t="str">
        <f t="shared" si="94"/>
        <v>是</v>
      </c>
      <c r="G871" s="163" t="str">
        <f t="shared" si="95"/>
        <v>项</v>
      </c>
    </row>
    <row r="872" ht="18.75" spans="1:7">
      <c r="A872" s="444" t="s">
        <v>1595</v>
      </c>
      <c r="B872" s="310" t="s">
        <v>1596</v>
      </c>
      <c r="C872" s="448">
        <v>0</v>
      </c>
      <c r="D872" s="349">
        <v>0</v>
      </c>
      <c r="E872" s="314" t="str">
        <f t="shared" si="98"/>
        <v/>
      </c>
      <c r="F872" s="284" t="str">
        <f t="shared" si="94"/>
        <v>否</v>
      </c>
      <c r="G872" s="163" t="str">
        <f t="shared" si="95"/>
        <v>项</v>
      </c>
    </row>
    <row r="873" ht="18.75" spans="1:7">
      <c r="A873" s="444" t="s">
        <v>1597</v>
      </c>
      <c r="B873" s="310" t="s">
        <v>1598</v>
      </c>
      <c r="C873" s="448">
        <v>0</v>
      </c>
      <c r="D873" s="349"/>
      <c r="E873" s="314"/>
      <c r="F873" s="284" t="str">
        <f t="shared" si="94"/>
        <v>否</v>
      </c>
      <c r="G873" s="163" t="str">
        <f t="shared" si="95"/>
        <v>项</v>
      </c>
    </row>
    <row r="874" ht="18.75" spans="1:7">
      <c r="A874" s="444" t="s">
        <v>1599</v>
      </c>
      <c r="B874" s="310" t="s">
        <v>1600</v>
      </c>
      <c r="C874" s="448">
        <v>2</v>
      </c>
      <c r="D874" s="349"/>
      <c r="E874" s="314">
        <f t="shared" si="98"/>
        <v>-1</v>
      </c>
      <c r="F874" s="284" t="str">
        <f t="shared" si="94"/>
        <v>是</v>
      </c>
      <c r="G874" s="163" t="str">
        <f t="shared" si="95"/>
        <v>项</v>
      </c>
    </row>
    <row r="875" ht="18.75" spans="1:7">
      <c r="A875" s="443" t="s">
        <v>1601</v>
      </c>
      <c r="B875" s="307" t="s">
        <v>1602</v>
      </c>
      <c r="C875" s="347">
        <f>SUBTOTAL(9,C876:C899)</f>
        <v>4163</v>
      </c>
      <c r="D875" s="347">
        <f>SUBTOTAL(9,D876:D899)</f>
        <v>2308</v>
      </c>
      <c r="E875" s="185">
        <f>(D875-C875)/C875</f>
        <v>-0.446</v>
      </c>
      <c r="F875" s="284" t="str">
        <f t="shared" si="94"/>
        <v>是</v>
      </c>
      <c r="G875" s="163" t="str">
        <f t="shared" si="95"/>
        <v>款</v>
      </c>
    </row>
    <row r="876" ht="18.75" spans="1:7">
      <c r="A876" s="444" t="s">
        <v>1603</v>
      </c>
      <c r="B876" s="310" t="s">
        <v>139</v>
      </c>
      <c r="C876" s="448">
        <v>0</v>
      </c>
      <c r="D876" s="349"/>
      <c r="E876" s="314"/>
      <c r="F876" s="284" t="str">
        <f t="shared" si="94"/>
        <v>否</v>
      </c>
      <c r="G876" s="163" t="str">
        <f t="shared" si="95"/>
        <v>项</v>
      </c>
    </row>
    <row r="877" ht="18.75" spans="1:7">
      <c r="A877" s="444" t="s">
        <v>1604</v>
      </c>
      <c r="B877" s="310" t="s">
        <v>141</v>
      </c>
      <c r="C877" s="448">
        <v>0</v>
      </c>
      <c r="D877" s="349"/>
      <c r="E877" s="314"/>
      <c r="F877" s="284" t="str">
        <f t="shared" si="94"/>
        <v>否</v>
      </c>
      <c r="G877" s="163" t="str">
        <f t="shared" si="95"/>
        <v>项</v>
      </c>
    </row>
    <row r="878" ht="18.75" spans="1:7">
      <c r="A878" s="444" t="s">
        <v>1605</v>
      </c>
      <c r="B878" s="310" t="s">
        <v>143</v>
      </c>
      <c r="C878" s="448">
        <v>0</v>
      </c>
      <c r="D878" s="349"/>
      <c r="E878" s="314"/>
      <c r="F878" s="284" t="str">
        <f t="shared" si="94"/>
        <v>否</v>
      </c>
      <c r="G878" s="163" t="str">
        <f t="shared" si="95"/>
        <v>项</v>
      </c>
    </row>
    <row r="879" ht="18.75" spans="1:7">
      <c r="A879" s="444" t="s">
        <v>1606</v>
      </c>
      <c r="B879" s="310" t="s">
        <v>1607</v>
      </c>
      <c r="C879" s="448">
        <v>574</v>
      </c>
      <c r="D879" s="349">
        <v>539</v>
      </c>
      <c r="E879" s="314">
        <f t="shared" ref="E879:E882" si="99">IF(C879&gt;0,D879/C879-1,IF(C879&lt;0,-(D879/C879-1),""))</f>
        <v>-0.061</v>
      </c>
      <c r="F879" s="284" t="str">
        <f t="shared" si="94"/>
        <v>是</v>
      </c>
      <c r="G879" s="163" t="str">
        <f t="shared" si="95"/>
        <v>项</v>
      </c>
    </row>
    <row r="880" ht="18.75" spans="1:7">
      <c r="A880" s="444" t="s">
        <v>1608</v>
      </c>
      <c r="B880" s="310" t="s">
        <v>1609</v>
      </c>
      <c r="C880" s="448">
        <v>208</v>
      </c>
      <c r="D880" s="349">
        <v>250</v>
      </c>
      <c r="E880" s="314">
        <f t="shared" si="99"/>
        <v>0.202</v>
      </c>
      <c r="F880" s="284" t="str">
        <f t="shared" si="94"/>
        <v>是</v>
      </c>
      <c r="G880" s="163" t="str">
        <f t="shared" si="95"/>
        <v>项</v>
      </c>
    </row>
    <row r="881" ht="18.75" spans="1:7">
      <c r="A881" s="444" t="s">
        <v>1610</v>
      </c>
      <c r="B881" s="310" t="s">
        <v>1611</v>
      </c>
      <c r="C881" s="448">
        <v>77</v>
      </c>
      <c r="D881" s="349">
        <v>20</v>
      </c>
      <c r="E881" s="314">
        <f t="shared" si="99"/>
        <v>-0.74</v>
      </c>
      <c r="F881" s="284" t="str">
        <f t="shared" si="94"/>
        <v>是</v>
      </c>
      <c r="G881" s="163" t="str">
        <f t="shared" si="95"/>
        <v>项</v>
      </c>
    </row>
    <row r="882" ht="18.75" spans="1:7">
      <c r="A882" s="444" t="s">
        <v>1612</v>
      </c>
      <c r="B882" s="310" t="s">
        <v>1613</v>
      </c>
      <c r="C882" s="448">
        <v>96</v>
      </c>
      <c r="D882" s="349">
        <v>146</v>
      </c>
      <c r="E882" s="314">
        <f t="shared" si="99"/>
        <v>0.521</v>
      </c>
      <c r="F882" s="284" t="str">
        <f t="shared" si="94"/>
        <v>是</v>
      </c>
      <c r="G882" s="163" t="str">
        <f t="shared" si="95"/>
        <v>项</v>
      </c>
    </row>
    <row r="883" ht="18.75" spans="1:7">
      <c r="A883" s="444" t="s">
        <v>1614</v>
      </c>
      <c r="B883" s="310" t="s">
        <v>1615</v>
      </c>
      <c r="C883" s="448">
        <v>2</v>
      </c>
      <c r="D883" s="349">
        <v>0</v>
      </c>
      <c r="E883" s="314">
        <f t="shared" ref="E883:E887" si="100">IF(C883&gt;0,D883/C883-1,IF(C883&lt;0,-(D883/C883-1),""))</f>
        <v>-1</v>
      </c>
      <c r="F883" s="284" t="str">
        <f t="shared" si="94"/>
        <v>是</v>
      </c>
      <c r="G883" s="163" t="str">
        <f t="shared" si="95"/>
        <v>项</v>
      </c>
    </row>
    <row r="884" ht="18.75" spans="1:7">
      <c r="A884" s="444" t="s">
        <v>1616</v>
      </c>
      <c r="B884" s="310" t="s">
        <v>1617</v>
      </c>
      <c r="C884" s="448">
        <v>0</v>
      </c>
      <c r="D884" s="349"/>
      <c r="E884" s="314"/>
      <c r="F884" s="284" t="str">
        <f t="shared" si="94"/>
        <v>否</v>
      </c>
      <c r="G884" s="163" t="str">
        <f t="shared" si="95"/>
        <v>项</v>
      </c>
    </row>
    <row r="885" ht="18.75" spans="1:7">
      <c r="A885" s="444" t="s">
        <v>1618</v>
      </c>
      <c r="B885" s="310" t="s">
        <v>1619</v>
      </c>
      <c r="C885" s="448">
        <v>0</v>
      </c>
      <c r="D885" s="349">
        <v>20</v>
      </c>
      <c r="E885" s="314" t="str">
        <f t="shared" si="100"/>
        <v/>
      </c>
      <c r="F885" s="284" t="str">
        <f t="shared" si="94"/>
        <v>是</v>
      </c>
      <c r="G885" s="163" t="str">
        <f t="shared" si="95"/>
        <v>项</v>
      </c>
    </row>
    <row r="886" ht="18.75" spans="1:7">
      <c r="A886" s="444" t="s">
        <v>1620</v>
      </c>
      <c r="B886" s="310" t="s">
        <v>1621</v>
      </c>
      <c r="C886" s="448"/>
      <c r="D886" s="349"/>
      <c r="E886" s="314"/>
      <c r="F886" s="284" t="str">
        <f t="shared" si="94"/>
        <v>否</v>
      </c>
      <c r="G886" s="163" t="str">
        <f t="shared" si="95"/>
        <v>项</v>
      </c>
    </row>
    <row r="887" ht="18.75" spans="1:7">
      <c r="A887" s="444" t="s">
        <v>1622</v>
      </c>
      <c r="B887" s="310" t="s">
        <v>1623</v>
      </c>
      <c r="C887" s="448">
        <v>45</v>
      </c>
      <c r="D887" s="349"/>
      <c r="E887" s="314">
        <f t="shared" si="100"/>
        <v>-1</v>
      </c>
      <c r="F887" s="284" t="str">
        <f t="shared" si="94"/>
        <v>是</v>
      </c>
      <c r="G887" s="163" t="str">
        <f t="shared" si="95"/>
        <v>项</v>
      </c>
    </row>
    <row r="888" ht="18.75" spans="1:7">
      <c r="A888" s="444" t="s">
        <v>1624</v>
      </c>
      <c r="B888" s="310" t="s">
        <v>1625</v>
      </c>
      <c r="C888" s="448">
        <v>0</v>
      </c>
      <c r="D888" s="349"/>
      <c r="E888" s="314"/>
      <c r="F888" s="284" t="str">
        <f t="shared" si="94"/>
        <v>否</v>
      </c>
      <c r="G888" s="163" t="str">
        <f t="shared" si="95"/>
        <v>项</v>
      </c>
    </row>
    <row r="889" ht="18.75" spans="1:7">
      <c r="A889" s="444" t="s">
        <v>1626</v>
      </c>
      <c r="B889" s="310" t="s">
        <v>1627</v>
      </c>
      <c r="C889" s="448">
        <v>0</v>
      </c>
      <c r="D889" s="349"/>
      <c r="E889" s="314"/>
      <c r="F889" s="284" t="str">
        <f t="shared" si="94"/>
        <v>否</v>
      </c>
      <c r="G889" s="163" t="str">
        <f t="shared" si="95"/>
        <v>项</v>
      </c>
    </row>
    <row r="890" ht="18.75" spans="1:7">
      <c r="A890" s="444" t="s">
        <v>1628</v>
      </c>
      <c r="B890" s="310" t="s">
        <v>1629</v>
      </c>
      <c r="C890" s="448">
        <v>0</v>
      </c>
      <c r="D890" s="349"/>
      <c r="E890" s="314"/>
      <c r="F890" s="284" t="str">
        <f t="shared" si="94"/>
        <v>否</v>
      </c>
      <c r="G890" s="163" t="str">
        <f t="shared" si="95"/>
        <v>项</v>
      </c>
    </row>
    <row r="891" ht="18.75" spans="1:7">
      <c r="A891" s="444" t="s">
        <v>1630</v>
      </c>
      <c r="B891" s="310" t="s">
        <v>1631</v>
      </c>
      <c r="C891" s="448"/>
      <c r="D891" s="349"/>
      <c r="E891" s="314"/>
      <c r="F891" s="284" t="str">
        <f t="shared" si="94"/>
        <v>否</v>
      </c>
      <c r="G891" s="163" t="str">
        <f t="shared" si="95"/>
        <v>项</v>
      </c>
    </row>
    <row r="892" ht="18.75" spans="1:7">
      <c r="A892" s="444" t="s">
        <v>1632</v>
      </c>
      <c r="B892" s="310" t="s">
        <v>1633</v>
      </c>
      <c r="C892" s="448">
        <v>36</v>
      </c>
      <c r="D892" s="349">
        <v>3</v>
      </c>
      <c r="E892" s="314">
        <f>IF(C892&gt;0,D892/C892-1,IF(C892&lt;0,-(D892/C892-1),""))</f>
        <v>-0.917</v>
      </c>
      <c r="F892" s="284" t="str">
        <f t="shared" si="94"/>
        <v>是</v>
      </c>
      <c r="G892" s="163" t="str">
        <f t="shared" si="95"/>
        <v>项</v>
      </c>
    </row>
    <row r="893" ht="18.75" spans="1:7">
      <c r="A893" s="444" t="s">
        <v>1634</v>
      </c>
      <c r="B893" s="310" t="s">
        <v>1635</v>
      </c>
      <c r="C893" s="448"/>
      <c r="D893" s="349">
        <v>0</v>
      </c>
      <c r="E893" s="314" t="str">
        <f>IF(C893&gt;0,D893/C893-1,IF(C893&lt;0,-(D893/C893-1),""))</f>
        <v/>
      </c>
      <c r="F893" s="284" t="str">
        <f t="shared" si="94"/>
        <v>否</v>
      </c>
      <c r="G893" s="163" t="str">
        <f t="shared" si="95"/>
        <v>项</v>
      </c>
    </row>
    <row r="894" ht="18.75" spans="1:7">
      <c r="A894" s="444" t="s">
        <v>1636</v>
      </c>
      <c r="B894" s="310" t="s">
        <v>1637</v>
      </c>
      <c r="C894" s="448"/>
      <c r="D894" s="349">
        <v>0</v>
      </c>
      <c r="E894" s="314" t="str">
        <f>IF(C894&gt;0,D894/C894-1,IF(C894&lt;0,-(D894/C894-1),""))</f>
        <v/>
      </c>
      <c r="F894" s="284" t="str">
        <f t="shared" si="94"/>
        <v>否</v>
      </c>
      <c r="G894" s="163" t="str">
        <f t="shared" si="95"/>
        <v>项</v>
      </c>
    </row>
    <row r="895" ht="18.75" spans="1:7">
      <c r="A895" s="444" t="s">
        <v>1638</v>
      </c>
      <c r="B895" s="310" t="s">
        <v>1639</v>
      </c>
      <c r="C895" s="448">
        <v>2113</v>
      </c>
      <c r="D895" s="349">
        <v>1290</v>
      </c>
      <c r="E895" s="314"/>
      <c r="F895" s="284" t="str">
        <f t="shared" si="94"/>
        <v>是</v>
      </c>
      <c r="G895" s="163" t="str">
        <f t="shared" si="95"/>
        <v>项</v>
      </c>
    </row>
    <row r="896" ht="18.75" spans="1:7">
      <c r="A896" s="444" t="s">
        <v>1640</v>
      </c>
      <c r="B896" s="310" t="s">
        <v>1641</v>
      </c>
      <c r="C896" s="448"/>
      <c r="D896" s="349">
        <v>0</v>
      </c>
      <c r="E896" s="314" t="str">
        <f>IF(C896&gt;0,D896/C896-1,IF(C896&lt;0,-(D896/C896-1),""))</f>
        <v/>
      </c>
      <c r="F896" s="284" t="str">
        <f t="shared" si="94"/>
        <v>否</v>
      </c>
      <c r="G896" s="163" t="str">
        <f t="shared" si="95"/>
        <v>项</v>
      </c>
    </row>
    <row r="897" ht="18.75" spans="1:7">
      <c r="A897" s="444" t="s">
        <v>1642</v>
      </c>
      <c r="B897" s="310" t="s">
        <v>1643</v>
      </c>
      <c r="C897" s="448"/>
      <c r="D897" s="349"/>
      <c r="E897" s="314"/>
      <c r="F897" s="284" t="str">
        <f t="shared" si="94"/>
        <v>否</v>
      </c>
      <c r="G897" s="163" t="str">
        <f t="shared" si="95"/>
        <v>项</v>
      </c>
    </row>
    <row r="898" ht="18.75" spans="1:7">
      <c r="A898" s="444" t="s">
        <v>1644</v>
      </c>
      <c r="B898" s="310" t="s">
        <v>1572</v>
      </c>
      <c r="C898" s="349"/>
      <c r="D898" s="349"/>
      <c r="E898" s="314"/>
      <c r="F898" s="284" t="str">
        <f t="shared" si="94"/>
        <v>否</v>
      </c>
      <c r="G898" s="163" t="str">
        <f t="shared" si="95"/>
        <v>项</v>
      </c>
    </row>
    <row r="899" ht="18.75" spans="1:7">
      <c r="A899" s="444" t="s">
        <v>1645</v>
      </c>
      <c r="B899" s="310" t="s">
        <v>1646</v>
      </c>
      <c r="C899" s="349">
        <v>1012</v>
      </c>
      <c r="D899" s="349">
        <v>40</v>
      </c>
      <c r="E899" s="314"/>
      <c r="F899" s="284" t="str">
        <f t="shared" si="94"/>
        <v>是</v>
      </c>
      <c r="G899" s="163" t="str">
        <f t="shared" si="95"/>
        <v>项</v>
      </c>
    </row>
    <row r="900" ht="18.75" spans="1:7">
      <c r="A900" s="443" t="s">
        <v>1647</v>
      </c>
      <c r="B900" s="307" t="s">
        <v>1648</v>
      </c>
      <c r="C900" s="347">
        <f>SUBTOTAL(9,C901:C927)</f>
        <v>4291</v>
      </c>
      <c r="D900" s="347">
        <f>SUBTOTAL(9,D901:D927)</f>
        <v>2903</v>
      </c>
      <c r="E900" s="185">
        <f>(D900-C900)/C900</f>
        <v>-0.323</v>
      </c>
      <c r="F900" s="284" t="str">
        <f t="shared" si="94"/>
        <v>是</v>
      </c>
      <c r="G900" s="163" t="str">
        <f t="shared" si="95"/>
        <v>款</v>
      </c>
    </row>
    <row r="901" ht="18.75" spans="1:7">
      <c r="A901" s="444" t="s">
        <v>1649</v>
      </c>
      <c r="B901" s="310" t="s">
        <v>139</v>
      </c>
      <c r="C901" s="448">
        <v>1502</v>
      </c>
      <c r="D901" s="349">
        <v>1157</v>
      </c>
      <c r="E901" s="314">
        <f t="shared" ref="E901:E906" si="101">IF(C901&gt;0,D901/C901-1,IF(C901&lt;0,-(D901/C901-1),""))</f>
        <v>-0.23</v>
      </c>
      <c r="F901" s="284" t="str">
        <f t="shared" ref="F901:F964" si="102">IF(LEN(A901)=3,"是",IF(B901&lt;&gt;"",IF(SUM(C901:D901)&lt;&gt;0,"是","否"),"是"))</f>
        <v>是</v>
      </c>
      <c r="G901" s="163" t="str">
        <f t="shared" ref="G901:G964" si="103">IF(LEN(A901)=3,"类",IF(LEN(A901)=5,"款","项"))</f>
        <v>项</v>
      </c>
    </row>
    <row r="902" ht="18.75" spans="1:7">
      <c r="A902" s="444" t="s">
        <v>1650</v>
      </c>
      <c r="B902" s="310" t="s">
        <v>141</v>
      </c>
      <c r="C902" s="448">
        <v>695</v>
      </c>
      <c r="D902" s="349">
        <v>136</v>
      </c>
      <c r="E902" s="314">
        <f t="shared" si="101"/>
        <v>-0.804</v>
      </c>
      <c r="F902" s="284" t="str">
        <f t="shared" si="102"/>
        <v>是</v>
      </c>
      <c r="G902" s="163" t="str">
        <f t="shared" si="103"/>
        <v>项</v>
      </c>
    </row>
    <row r="903" ht="18.75" spans="1:7">
      <c r="A903" s="444" t="s">
        <v>1651</v>
      </c>
      <c r="B903" s="310" t="s">
        <v>143</v>
      </c>
      <c r="C903" s="448">
        <v>0</v>
      </c>
      <c r="D903" s="349"/>
      <c r="E903" s="314"/>
      <c r="F903" s="284" t="str">
        <f t="shared" si="102"/>
        <v>否</v>
      </c>
      <c r="G903" s="163" t="str">
        <f t="shared" si="103"/>
        <v>项</v>
      </c>
    </row>
    <row r="904" ht="18.75" spans="1:7">
      <c r="A904" s="444" t="s">
        <v>1652</v>
      </c>
      <c r="B904" s="310" t="s">
        <v>1653</v>
      </c>
      <c r="C904" s="448">
        <v>0</v>
      </c>
      <c r="D904" s="349">
        <v>5</v>
      </c>
      <c r="E904" s="314" t="str">
        <f t="shared" si="101"/>
        <v/>
      </c>
      <c r="F904" s="284" t="str">
        <f t="shared" si="102"/>
        <v>是</v>
      </c>
      <c r="G904" s="163" t="str">
        <f t="shared" si="103"/>
        <v>项</v>
      </c>
    </row>
    <row r="905" ht="18.75" spans="1:7">
      <c r="A905" s="444" t="s">
        <v>1654</v>
      </c>
      <c r="B905" s="310" t="s">
        <v>1655</v>
      </c>
      <c r="C905" s="448">
        <v>1925</v>
      </c>
      <c r="D905" s="349">
        <v>946</v>
      </c>
      <c r="E905" s="314">
        <f t="shared" si="101"/>
        <v>-0.509</v>
      </c>
      <c r="F905" s="284" t="str">
        <f t="shared" si="102"/>
        <v>是</v>
      </c>
      <c r="G905" s="163" t="str">
        <f t="shared" si="103"/>
        <v>项</v>
      </c>
    </row>
    <row r="906" ht="18.75" spans="1:7">
      <c r="A906" s="444" t="s">
        <v>1656</v>
      </c>
      <c r="B906" s="310" t="s">
        <v>1657</v>
      </c>
      <c r="C906" s="448">
        <v>0</v>
      </c>
      <c r="D906" s="349">
        <v>530</v>
      </c>
      <c r="E906" s="314" t="str">
        <f t="shared" si="101"/>
        <v/>
      </c>
      <c r="F906" s="284" t="str">
        <f t="shared" si="102"/>
        <v>是</v>
      </c>
      <c r="G906" s="163" t="str">
        <f t="shared" si="103"/>
        <v>项</v>
      </c>
    </row>
    <row r="907" ht="18.75" spans="1:7">
      <c r="A907" s="444" t="s">
        <v>1658</v>
      </c>
      <c r="B907" s="310" t="s">
        <v>1659</v>
      </c>
      <c r="C907" s="448">
        <v>0</v>
      </c>
      <c r="D907" s="349">
        <v>0</v>
      </c>
      <c r="E907" s="314" t="str">
        <f t="shared" ref="E907:E911" si="104">IF(C907&gt;0,D907/C907-1,IF(C907&lt;0,-(D907/C907-1),""))</f>
        <v/>
      </c>
      <c r="F907" s="284" t="str">
        <f t="shared" si="102"/>
        <v>否</v>
      </c>
      <c r="G907" s="163" t="str">
        <f t="shared" si="103"/>
        <v>项</v>
      </c>
    </row>
    <row r="908" ht="18.75" spans="1:7">
      <c r="A908" s="444" t="s">
        <v>1660</v>
      </c>
      <c r="B908" s="310" t="s">
        <v>1661</v>
      </c>
      <c r="C908" s="448">
        <v>0</v>
      </c>
      <c r="D908" s="349"/>
      <c r="E908" s="314"/>
      <c r="F908" s="284" t="str">
        <f t="shared" si="102"/>
        <v>否</v>
      </c>
      <c r="G908" s="163" t="str">
        <f t="shared" si="103"/>
        <v>项</v>
      </c>
    </row>
    <row r="909" ht="18.75" spans="1:7">
      <c r="A909" s="444" t="s">
        <v>1662</v>
      </c>
      <c r="B909" s="310" t="s">
        <v>1663</v>
      </c>
      <c r="C909" s="448">
        <v>0</v>
      </c>
      <c r="D909" s="349">
        <v>0</v>
      </c>
      <c r="E909" s="314" t="str">
        <f t="shared" si="104"/>
        <v/>
      </c>
      <c r="F909" s="284" t="str">
        <f t="shared" si="102"/>
        <v>否</v>
      </c>
      <c r="G909" s="163" t="str">
        <f t="shared" si="103"/>
        <v>项</v>
      </c>
    </row>
    <row r="910" ht="18.75" spans="1:7">
      <c r="A910" s="444" t="s">
        <v>1664</v>
      </c>
      <c r="B910" s="310" t="s">
        <v>1665</v>
      </c>
      <c r="C910" s="448">
        <v>3</v>
      </c>
      <c r="D910" s="349"/>
      <c r="E910" s="314">
        <f t="shared" si="104"/>
        <v>-1</v>
      </c>
      <c r="F910" s="284" t="str">
        <f t="shared" si="102"/>
        <v>是</v>
      </c>
      <c r="G910" s="163" t="str">
        <f t="shared" si="103"/>
        <v>项</v>
      </c>
    </row>
    <row r="911" ht="18.75" spans="1:7">
      <c r="A911" s="444" t="s">
        <v>1666</v>
      </c>
      <c r="B911" s="310" t="s">
        <v>1667</v>
      </c>
      <c r="C911" s="448">
        <v>21</v>
      </c>
      <c r="D911" s="349">
        <v>4</v>
      </c>
      <c r="E911" s="314">
        <f t="shared" si="104"/>
        <v>-0.81</v>
      </c>
      <c r="F911" s="284" t="str">
        <f t="shared" si="102"/>
        <v>是</v>
      </c>
      <c r="G911" s="163" t="str">
        <f t="shared" si="103"/>
        <v>项</v>
      </c>
    </row>
    <row r="912" ht="18.75" spans="1:7">
      <c r="A912" s="444" t="s">
        <v>1668</v>
      </c>
      <c r="B912" s="310" t="s">
        <v>1669</v>
      </c>
      <c r="C912" s="448">
        <v>0</v>
      </c>
      <c r="D912" s="349"/>
      <c r="E912" s="314"/>
      <c r="F912" s="284" t="str">
        <f t="shared" si="102"/>
        <v>否</v>
      </c>
      <c r="G912" s="163" t="str">
        <f t="shared" si="103"/>
        <v>项</v>
      </c>
    </row>
    <row r="913" ht="18.75" spans="1:7">
      <c r="A913" s="444" t="s">
        <v>1670</v>
      </c>
      <c r="B913" s="310" t="s">
        <v>1671</v>
      </c>
      <c r="C913" s="448">
        <v>0</v>
      </c>
      <c r="D913" s="349"/>
      <c r="E913" s="314"/>
      <c r="F913" s="284" t="str">
        <f t="shared" si="102"/>
        <v>否</v>
      </c>
      <c r="G913" s="163" t="str">
        <f t="shared" si="103"/>
        <v>项</v>
      </c>
    </row>
    <row r="914" ht="18.75" spans="1:7">
      <c r="A914" s="444" t="s">
        <v>1672</v>
      </c>
      <c r="B914" s="310" t="s">
        <v>1673</v>
      </c>
      <c r="C914" s="448">
        <v>62</v>
      </c>
      <c r="D914" s="349">
        <v>63</v>
      </c>
      <c r="E914" s="314">
        <f t="shared" ref="E914:E916" si="105">IF(C914&gt;0,D914/C914-1,IF(C914&lt;0,-(D914/C914-1),""))</f>
        <v>0.016</v>
      </c>
      <c r="F914" s="284" t="str">
        <f t="shared" si="102"/>
        <v>是</v>
      </c>
      <c r="G914" s="163" t="str">
        <f t="shared" si="103"/>
        <v>项</v>
      </c>
    </row>
    <row r="915" ht="18.75" spans="1:7">
      <c r="A915" s="444" t="s">
        <v>1674</v>
      </c>
      <c r="B915" s="310" t="s">
        <v>1675</v>
      </c>
      <c r="C915" s="448">
        <v>0</v>
      </c>
      <c r="D915" s="349"/>
      <c r="E915" s="314" t="str">
        <f t="shared" si="105"/>
        <v/>
      </c>
      <c r="F915" s="284" t="str">
        <f t="shared" si="102"/>
        <v>否</v>
      </c>
      <c r="G915" s="163" t="str">
        <f t="shared" si="103"/>
        <v>项</v>
      </c>
    </row>
    <row r="916" ht="18.75" spans="1:7">
      <c r="A916" s="444" t="s">
        <v>1676</v>
      </c>
      <c r="B916" s="310" t="s">
        <v>1677</v>
      </c>
      <c r="C916" s="448">
        <v>44</v>
      </c>
      <c r="D916" s="349">
        <v>56</v>
      </c>
      <c r="E916" s="314">
        <f t="shared" si="105"/>
        <v>0.273</v>
      </c>
      <c r="F916" s="284" t="str">
        <f t="shared" si="102"/>
        <v>是</v>
      </c>
      <c r="G916" s="163" t="str">
        <f t="shared" si="103"/>
        <v>项</v>
      </c>
    </row>
    <row r="917" ht="18.75" spans="1:7">
      <c r="A917" s="444" t="s">
        <v>1678</v>
      </c>
      <c r="B917" s="310" t="s">
        <v>1679</v>
      </c>
      <c r="C917" s="448">
        <v>0</v>
      </c>
      <c r="D917" s="349">
        <v>0</v>
      </c>
      <c r="E917" s="314" t="str">
        <f t="shared" ref="E917:E922" si="106">IF(C917&gt;0,D917/C917-1,IF(C917&lt;0,-(D917/C917-1),""))</f>
        <v/>
      </c>
      <c r="F917" s="284" t="str">
        <f t="shared" si="102"/>
        <v>否</v>
      </c>
      <c r="G917" s="163" t="str">
        <f t="shared" si="103"/>
        <v>项</v>
      </c>
    </row>
    <row r="918" ht="18.75" spans="1:7">
      <c r="A918" s="444" t="s">
        <v>1680</v>
      </c>
      <c r="B918" s="310" t="s">
        <v>1681</v>
      </c>
      <c r="C918" s="448">
        <v>0</v>
      </c>
      <c r="D918" s="349">
        <v>0</v>
      </c>
      <c r="E918" s="314" t="str">
        <f t="shared" si="106"/>
        <v/>
      </c>
      <c r="F918" s="284" t="str">
        <f t="shared" si="102"/>
        <v>否</v>
      </c>
      <c r="G918" s="163" t="str">
        <f t="shared" si="103"/>
        <v>项</v>
      </c>
    </row>
    <row r="919" ht="18.75" spans="1:7">
      <c r="A919" s="444" t="s">
        <v>1682</v>
      </c>
      <c r="B919" s="310" t="s">
        <v>1683</v>
      </c>
      <c r="C919" s="448">
        <v>0</v>
      </c>
      <c r="D919" s="349">
        <v>0</v>
      </c>
      <c r="E919" s="314" t="str">
        <f t="shared" si="106"/>
        <v/>
      </c>
      <c r="F919" s="284" t="str">
        <f t="shared" si="102"/>
        <v>否</v>
      </c>
      <c r="G919" s="163" t="str">
        <f t="shared" si="103"/>
        <v>项</v>
      </c>
    </row>
    <row r="920" ht="18.75" spans="1:7">
      <c r="A920" s="444" t="s">
        <v>1684</v>
      </c>
      <c r="B920" s="310" t="s">
        <v>1685</v>
      </c>
      <c r="C920" s="448">
        <v>0</v>
      </c>
      <c r="D920" s="349">
        <v>0</v>
      </c>
      <c r="E920" s="314" t="str">
        <f t="shared" si="106"/>
        <v/>
      </c>
      <c r="F920" s="284" t="str">
        <f t="shared" si="102"/>
        <v>否</v>
      </c>
      <c r="G920" s="163" t="str">
        <f t="shared" si="103"/>
        <v>项</v>
      </c>
    </row>
    <row r="921" ht="18.75" spans="1:7">
      <c r="A921" s="444" t="s">
        <v>1686</v>
      </c>
      <c r="B921" s="310" t="s">
        <v>1687</v>
      </c>
      <c r="C921" s="448">
        <v>0</v>
      </c>
      <c r="D921" s="349">
        <v>0</v>
      </c>
      <c r="E921" s="314" t="str">
        <f t="shared" si="106"/>
        <v/>
      </c>
      <c r="F921" s="284" t="str">
        <f t="shared" si="102"/>
        <v>否</v>
      </c>
      <c r="G921" s="163" t="str">
        <f t="shared" si="103"/>
        <v>项</v>
      </c>
    </row>
    <row r="922" ht="18.75" spans="1:7">
      <c r="A922" s="444" t="s">
        <v>1688</v>
      </c>
      <c r="B922" s="310" t="s">
        <v>1631</v>
      </c>
      <c r="C922" s="448">
        <v>0</v>
      </c>
      <c r="D922" s="349">
        <v>0</v>
      </c>
      <c r="E922" s="314" t="str">
        <f t="shared" si="106"/>
        <v/>
      </c>
      <c r="F922" s="284" t="str">
        <f t="shared" si="102"/>
        <v>否</v>
      </c>
      <c r="G922" s="163" t="str">
        <f t="shared" si="103"/>
        <v>项</v>
      </c>
    </row>
    <row r="923" ht="18.75" spans="1:7">
      <c r="A923" s="444" t="s">
        <v>1689</v>
      </c>
      <c r="B923" s="310" t="s">
        <v>1690</v>
      </c>
      <c r="C923" s="448">
        <v>0</v>
      </c>
      <c r="D923" s="349"/>
      <c r="E923" s="314"/>
      <c r="F923" s="284" t="str">
        <f t="shared" si="102"/>
        <v>否</v>
      </c>
      <c r="G923" s="163" t="str">
        <f t="shared" si="103"/>
        <v>项</v>
      </c>
    </row>
    <row r="924" ht="18.75" spans="1:7">
      <c r="A924" s="444" t="s">
        <v>1691</v>
      </c>
      <c r="B924" s="310" t="s">
        <v>1692</v>
      </c>
      <c r="C924" s="448">
        <v>39</v>
      </c>
      <c r="D924" s="349">
        <v>6</v>
      </c>
      <c r="E924" s="314">
        <f>IF(C924&gt;0,D924/C924-1,IF(C924&lt;0,-(D924/C924-1),""))</f>
        <v>-0.846</v>
      </c>
      <c r="F924" s="284" t="str">
        <f t="shared" si="102"/>
        <v>是</v>
      </c>
      <c r="G924" s="163" t="str">
        <f t="shared" si="103"/>
        <v>项</v>
      </c>
    </row>
    <row r="925" ht="18.75" spans="1:7">
      <c r="A925" s="444" t="s">
        <v>1693</v>
      </c>
      <c r="B925" s="310" t="s">
        <v>1694</v>
      </c>
      <c r="C925" s="448">
        <v>0</v>
      </c>
      <c r="D925" s="349">
        <v>0</v>
      </c>
      <c r="E925" s="314" t="str">
        <f>IF(C925&gt;0,D925/C925-1,IF(C925&lt;0,-(D925/C925-1),""))</f>
        <v/>
      </c>
      <c r="F925" s="284" t="str">
        <f t="shared" si="102"/>
        <v>否</v>
      </c>
      <c r="G925" s="163" t="str">
        <f t="shared" si="103"/>
        <v>项</v>
      </c>
    </row>
    <row r="926" ht="18.75" spans="1:7">
      <c r="A926" s="444" t="s">
        <v>1695</v>
      </c>
      <c r="B926" s="310" t="s">
        <v>1696</v>
      </c>
      <c r="C926" s="448">
        <v>0</v>
      </c>
      <c r="D926" s="349">
        <v>0</v>
      </c>
      <c r="E926" s="314" t="str">
        <f>IF(C926&gt;0,D926/C926-1,IF(C926&lt;0,-(D926/C926-1),""))</f>
        <v/>
      </c>
      <c r="F926" s="284" t="str">
        <f t="shared" si="102"/>
        <v>否</v>
      </c>
      <c r="G926" s="163" t="str">
        <f t="shared" si="103"/>
        <v>项</v>
      </c>
    </row>
    <row r="927" ht="18.75" spans="1:7">
      <c r="A927" s="444" t="s">
        <v>1697</v>
      </c>
      <c r="B927" s="310" t="s">
        <v>1698</v>
      </c>
      <c r="C927" s="448">
        <v>0</v>
      </c>
      <c r="D927" s="349"/>
      <c r="E927" s="314"/>
      <c r="F927" s="284" t="str">
        <f t="shared" si="102"/>
        <v>否</v>
      </c>
      <c r="G927" s="163" t="str">
        <f t="shared" si="103"/>
        <v>项</v>
      </c>
    </row>
    <row r="928" ht="18.75" spans="1:7">
      <c r="A928" s="443" t="s">
        <v>1699</v>
      </c>
      <c r="B928" s="307" t="s">
        <v>1700</v>
      </c>
      <c r="C928" s="347">
        <f>SUBTOTAL(9,C929:C938)</f>
        <v>435</v>
      </c>
      <c r="D928" s="347">
        <f>SUBTOTAL(9,D929:D938)</f>
        <v>510</v>
      </c>
      <c r="E928" s="185">
        <f>(D928-C928)/C928</f>
        <v>0.172</v>
      </c>
      <c r="F928" s="284" t="str">
        <f t="shared" si="102"/>
        <v>是</v>
      </c>
      <c r="G928" s="163" t="str">
        <f t="shared" si="103"/>
        <v>款</v>
      </c>
    </row>
    <row r="929" ht="18.75" spans="1:7">
      <c r="A929" s="444" t="s">
        <v>1701</v>
      </c>
      <c r="B929" s="310" t="s">
        <v>139</v>
      </c>
      <c r="C929" s="349"/>
      <c r="D929" s="349"/>
      <c r="E929" s="314"/>
      <c r="F929" s="284" t="str">
        <f t="shared" si="102"/>
        <v>否</v>
      </c>
      <c r="G929" s="163" t="str">
        <f t="shared" si="103"/>
        <v>项</v>
      </c>
    </row>
    <row r="930" ht="18.75" spans="1:7">
      <c r="A930" s="444" t="s">
        <v>1702</v>
      </c>
      <c r="B930" s="310" t="s">
        <v>141</v>
      </c>
      <c r="C930" s="349">
        <v>350</v>
      </c>
      <c r="D930" s="349">
        <v>0</v>
      </c>
      <c r="E930" s="314">
        <f t="shared" ref="E930:E934" si="107">IF(C930&gt;0,D930/C930-1,IF(C930&lt;0,-(D930/C930-1),""))</f>
        <v>-1</v>
      </c>
      <c r="F930" s="284" t="str">
        <f t="shared" si="102"/>
        <v>是</v>
      </c>
      <c r="G930" s="163" t="str">
        <f t="shared" si="103"/>
        <v>项</v>
      </c>
    </row>
    <row r="931" ht="18.75" spans="1:7">
      <c r="A931" s="444" t="s">
        <v>1703</v>
      </c>
      <c r="B931" s="310" t="s">
        <v>143</v>
      </c>
      <c r="C931" s="349">
        <v>0</v>
      </c>
      <c r="D931" s="349">
        <v>0</v>
      </c>
      <c r="E931" s="314" t="str">
        <f t="shared" si="107"/>
        <v/>
      </c>
      <c r="F931" s="284" t="str">
        <f t="shared" si="102"/>
        <v>否</v>
      </c>
      <c r="G931" s="163" t="str">
        <f t="shared" si="103"/>
        <v>项</v>
      </c>
    </row>
    <row r="932" ht="18.75" spans="1:7">
      <c r="A932" s="444" t="s">
        <v>1704</v>
      </c>
      <c r="B932" s="310" t="s">
        <v>1705</v>
      </c>
      <c r="C932" s="349"/>
      <c r="D932" s="349"/>
      <c r="E932" s="314"/>
      <c r="F932" s="284" t="str">
        <f t="shared" si="102"/>
        <v>否</v>
      </c>
      <c r="G932" s="163" t="str">
        <f t="shared" si="103"/>
        <v>项</v>
      </c>
    </row>
    <row r="933" ht="18.75" spans="1:7">
      <c r="A933" s="444" t="s">
        <v>1706</v>
      </c>
      <c r="B933" s="310" t="s">
        <v>1707</v>
      </c>
      <c r="C933" s="349">
        <v>0</v>
      </c>
      <c r="D933" s="349">
        <v>10</v>
      </c>
      <c r="E933" s="314" t="str">
        <f t="shared" si="107"/>
        <v/>
      </c>
      <c r="F933" s="284" t="str">
        <f t="shared" si="102"/>
        <v>是</v>
      </c>
      <c r="G933" s="163" t="str">
        <f t="shared" si="103"/>
        <v>项</v>
      </c>
    </row>
    <row r="934" ht="18.75" spans="1:7">
      <c r="A934" s="444" t="s">
        <v>1708</v>
      </c>
      <c r="B934" s="310" t="s">
        <v>1709</v>
      </c>
      <c r="C934" s="349">
        <v>0</v>
      </c>
      <c r="D934" s="349">
        <v>60</v>
      </c>
      <c r="E934" s="314" t="str">
        <f t="shared" si="107"/>
        <v/>
      </c>
      <c r="F934" s="284" t="str">
        <f t="shared" si="102"/>
        <v>是</v>
      </c>
      <c r="G934" s="163" t="str">
        <f t="shared" si="103"/>
        <v>项</v>
      </c>
    </row>
    <row r="935" ht="18.75" spans="1:7">
      <c r="A935" s="444" t="s">
        <v>1710</v>
      </c>
      <c r="B935" s="310" t="s">
        <v>1711</v>
      </c>
      <c r="C935" s="349"/>
      <c r="D935" s="349"/>
      <c r="E935" s="314"/>
      <c r="F935" s="284" t="str">
        <f t="shared" si="102"/>
        <v>否</v>
      </c>
      <c r="G935" s="163" t="str">
        <f t="shared" si="103"/>
        <v>项</v>
      </c>
    </row>
    <row r="936" ht="18.75" spans="1:7">
      <c r="A936" s="444" t="s">
        <v>1712</v>
      </c>
      <c r="B936" s="310" t="s">
        <v>1713</v>
      </c>
      <c r="C936" s="349">
        <v>0</v>
      </c>
      <c r="D936" s="349">
        <v>0</v>
      </c>
      <c r="E936" s="314" t="str">
        <f t="shared" ref="E936:E942" si="108">IF(C936&gt;0,D936/C936-1,IF(C936&lt;0,-(D936/C936-1),""))</f>
        <v/>
      </c>
      <c r="F936" s="284" t="str">
        <f t="shared" si="102"/>
        <v>否</v>
      </c>
      <c r="G936" s="163" t="str">
        <f t="shared" si="103"/>
        <v>项</v>
      </c>
    </row>
    <row r="937" ht="18.75" spans="1:7">
      <c r="A937" s="444" t="s">
        <v>1714</v>
      </c>
      <c r="B937" s="310" t="s">
        <v>1715</v>
      </c>
      <c r="C937" s="349"/>
      <c r="D937" s="349"/>
      <c r="E937" s="314"/>
      <c r="F937" s="284" t="str">
        <f t="shared" si="102"/>
        <v>否</v>
      </c>
      <c r="G937" s="163" t="str">
        <f t="shared" si="103"/>
        <v>项</v>
      </c>
    </row>
    <row r="938" ht="18.75" spans="1:7">
      <c r="A938" s="444" t="s">
        <v>1716</v>
      </c>
      <c r="B938" s="310" t="s">
        <v>1717</v>
      </c>
      <c r="C938" s="349">
        <v>85</v>
      </c>
      <c r="D938" s="349">
        <v>440</v>
      </c>
      <c r="E938" s="314">
        <f t="shared" si="108"/>
        <v>4.176</v>
      </c>
      <c r="F938" s="284" t="str">
        <f t="shared" si="102"/>
        <v>是</v>
      </c>
      <c r="G938" s="163" t="str">
        <f t="shared" si="103"/>
        <v>项</v>
      </c>
    </row>
    <row r="939" ht="18.75" spans="1:7">
      <c r="A939" s="443" t="s">
        <v>1718</v>
      </c>
      <c r="B939" s="307" t="s">
        <v>1719</v>
      </c>
      <c r="C939" s="347">
        <f>SUBTOTAL(9,C940:C945)</f>
        <v>0</v>
      </c>
      <c r="D939" s="347">
        <f>SUBTOTAL(9,D940:D945)</f>
        <v>113</v>
      </c>
      <c r="E939" s="314" t="str">
        <f t="shared" si="108"/>
        <v/>
      </c>
      <c r="F939" s="284" t="str">
        <f t="shared" si="102"/>
        <v>是</v>
      </c>
      <c r="G939" s="163" t="str">
        <f t="shared" si="103"/>
        <v>款</v>
      </c>
    </row>
    <row r="940" ht="18.75" spans="1:7">
      <c r="A940" s="444" t="s">
        <v>1720</v>
      </c>
      <c r="B940" s="310" t="s">
        <v>1721</v>
      </c>
      <c r="C940" s="349">
        <v>0</v>
      </c>
      <c r="D940" s="349">
        <v>113</v>
      </c>
      <c r="E940" s="314" t="str">
        <f t="shared" si="108"/>
        <v/>
      </c>
      <c r="F940" s="284" t="str">
        <f t="shared" si="102"/>
        <v>是</v>
      </c>
      <c r="G940" s="163" t="str">
        <f t="shared" si="103"/>
        <v>项</v>
      </c>
    </row>
    <row r="941" ht="18.75" spans="1:7">
      <c r="A941" s="444" t="s">
        <v>1722</v>
      </c>
      <c r="B941" s="310" t="s">
        <v>1723</v>
      </c>
      <c r="C941" s="349">
        <v>0</v>
      </c>
      <c r="D941" s="349">
        <v>0</v>
      </c>
      <c r="E941" s="314" t="str">
        <f t="shared" si="108"/>
        <v/>
      </c>
      <c r="F941" s="284" t="str">
        <f t="shared" si="102"/>
        <v>否</v>
      </c>
      <c r="G941" s="163" t="str">
        <f t="shared" si="103"/>
        <v>项</v>
      </c>
    </row>
    <row r="942" ht="18.75" spans="1:7">
      <c r="A942" s="444" t="s">
        <v>1724</v>
      </c>
      <c r="B942" s="310" t="s">
        <v>1725</v>
      </c>
      <c r="C942" s="349">
        <v>0</v>
      </c>
      <c r="D942" s="349">
        <v>0</v>
      </c>
      <c r="E942" s="314" t="str">
        <f t="shared" si="108"/>
        <v/>
      </c>
      <c r="F942" s="284" t="str">
        <f t="shared" si="102"/>
        <v>否</v>
      </c>
      <c r="G942" s="163" t="str">
        <f t="shared" si="103"/>
        <v>项</v>
      </c>
    </row>
    <row r="943" ht="18.75" spans="1:7">
      <c r="A943" s="444" t="s">
        <v>1726</v>
      </c>
      <c r="B943" s="310" t="s">
        <v>1727</v>
      </c>
      <c r="C943" s="349"/>
      <c r="D943" s="349"/>
      <c r="E943" s="314"/>
      <c r="F943" s="284" t="str">
        <f t="shared" si="102"/>
        <v>否</v>
      </c>
      <c r="G943" s="163" t="str">
        <f t="shared" si="103"/>
        <v>项</v>
      </c>
    </row>
    <row r="944" ht="18.75" spans="1:7">
      <c r="A944" s="444" t="s">
        <v>1728</v>
      </c>
      <c r="B944" s="310" t="s">
        <v>1729</v>
      </c>
      <c r="C944" s="349">
        <v>0</v>
      </c>
      <c r="D944" s="349">
        <v>0</v>
      </c>
      <c r="E944" s="314" t="str">
        <f t="shared" ref="E944:E950" si="109">IF(C944&gt;0,D944/C944-1,IF(C944&lt;0,-(D944/C944-1),""))</f>
        <v/>
      </c>
      <c r="F944" s="284" t="str">
        <f t="shared" si="102"/>
        <v>否</v>
      </c>
      <c r="G944" s="163" t="str">
        <f t="shared" si="103"/>
        <v>项</v>
      </c>
    </row>
    <row r="945" ht="18.75" spans="1:7">
      <c r="A945" s="444" t="s">
        <v>1730</v>
      </c>
      <c r="B945" s="310" t="s">
        <v>1731</v>
      </c>
      <c r="C945" s="349"/>
      <c r="D945" s="349"/>
      <c r="E945" s="314"/>
      <c r="F945" s="284" t="str">
        <f t="shared" si="102"/>
        <v>否</v>
      </c>
      <c r="G945" s="163" t="str">
        <f t="shared" si="103"/>
        <v>项</v>
      </c>
    </row>
    <row r="946" ht="18.75" spans="1:7">
      <c r="A946" s="443" t="s">
        <v>1732</v>
      </c>
      <c r="B946" s="307" t="s">
        <v>1733</v>
      </c>
      <c r="C946" s="347">
        <v>472</v>
      </c>
      <c r="D946" s="347">
        <f>SUBTOTAL(9,D947:D952)</f>
        <v>103</v>
      </c>
      <c r="E946" s="185">
        <f>(D946-C946)/C946</f>
        <v>-0.782</v>
      </c>
      <c r="F946" s="284" t="str">
        <f t="shared" si="102"/>
        <v>是</v>
      </c>
      <c r="G946" s="163" t="str">
        <f t="shared" si="103"/>
        <v>款</v>
      </c>
    </row>
    <row r="947" ht="18.75" spans="1:7">
      <c r="A947" s="444" t="s">
        <v>1734</v>
      </c>
      <c r="B947" s="310" t="s">
        <v>1735</v>
      </c>
      <c r="C947" s="349">
        <v>0</v>
      </c>
      <c r="D947" s="349">
        <v>0</v>
      </c>
      <c r="E947" s="314" t="str">
        <f t="shared" si="109"/>
        <v/>
      </c>
      <c r="F947" s="284" t="str">
        <f t="shared" si="102"/>
        <v>否</v>
      </c>
      <c r="G947" s="163" t="str">
        <f t="shared" si="103"/>
        <v>项</v>
      </c>
    </row>
    <row r="948" ht="18.75" spans="1:7">
      <c r="A948" s="444" t="s">
        <v>1736</v>
      </c>
      <c r="B948" s="310" t="s">
        <v>1737</v>
      </c>
      <c r="C948" s="349">
        <v>0</v>
      </c>
      <c r="D948" s="349">
        <v>0</v>
      </c>
      <c r="E948" s="314" t="str">
        <f t="shared" si="109"/>
        <v/>
      </c>
      <c r="F948" s="284" t="str">
        <f t="shared" si="102"/>
        <v>否</v>
      </c>
      <c r="G948" s="163" t="str">
        <f t="shared" si="103"/>
        <v>项</v>
      </c>
    </row>
    <row r="949" ht="18.75" spans="1:7">
      <c r="A949" s="444" t="s">
        <v>1738</v>
      </c>
      <c r="B949" s="310" t="s">
        <v>1739</v>
      </c>
      <c r="C949" s="448">
        <v>68</v>
      </c>
      <c r="D949" s="349">
        <v>68</v>
      </c>
      <c r="E949" s="314">
        <f t="shared" si="109"/>
        <v>0</v>
      </c>
      <c r="F949" s="284" t="str">
        <f t="shared" si="102"/>
        <v>是</v>
      </c>
      <c r="G949" s="163" t="str">
        <f t="shared" si="103"/>
        <v>项</v>
      </c>
    </row>
    <row r="950" ht="18.75" spans="1:7">
      <c r="A950" s="444" t="s">
        <v>1740</v>
      </c>
      <c r="B950" s="310" t="s">
        <v>1741</v>
      </c>
      <c r="C950" s="448">
        <v>391</v>
      </c>
      <c r="D950" s="349">
        <v>35</v>
      </c>
      <c r="E950" s="314">
        <f t="shared" si="109"/>
        <v>-0.91</v>
      </c>
      <c r="F950" s="284" t="str">
        <f t="shared" si="102"/>
        <v>是</v>
      </c>
      <c r="G950" s="163" t="str">
        <f t="shared" si="103"/>
        <v>项</v>
      </c>
    </row>
    <row r="951" ht="18.75" spans="1:7">
      <c r="A951" s="444" t="s">
        <v>1742</v>
      </c>
      <c r="B951" s="310" t="s">
        <v>1743</v>
      </c>
      <c r="C951" s="349">
        <v>0</v>
      </c>
      <c r="D951" s="349">
        <v>0</v>
      </c>
      <c r="E951" s="314" t="str">
        <f t="shared" ref="E951:E958" si="110">IF(C951&gt;0,D951/C951-1,IF(C951&lt;0,-(D951/C951-1),""))</f>
        <v/>
      </c>
      <c r="F951" s="284" t="str">
        <f t="shared" si="102"/>
        <v>否</v>
      </c>
      <c r="G951" s="163" t="str">
        <f t="shared" si="103"/>
        <v>项</v>
      </c>
    </row>
    <row r="952" ht="18.75" spans="1:7">
      <c r="A952" s="444" t="s">
        <v>1744</v>
      </c>
      <c r="B952" s="310" t="s">
        <v>1745</v>
      </c>
      <c r="C952" s="448">
        <v>13</v>
      </c>
      <c r="D952" s="349">
        <v>0</v>
      </c>
      <c r="E952" s="314">
        <f t="shared" si="110"/>
        <v>-1</v>
      </c>
      <c r="F952" s="284" t="str">
        <f t="shared" si="102"/>
        <v>是</v>
      </c>
      <c r="G952" s="163" t="str">
        <f t="shared" si="103"/>
        <v>项</v>
      </c>
    </row>
    <row r="953" ht="18.75" spans="1:7">
      <c r="A953" s="443" t="s">
        <v>1746</v>
      </c>
      <c r="B953" s="307" t="s">
        <v>1747</v>
      </c>
      <c r="C953" s="347">
        <f>SUM(C954:C955)</f>
        <v>0</v>
      </c>
      <c r="D953" s="347">
        <f>SUM(D954:D955)</f>
        <v>0</v>
      </c>
      <c r="E953" s="319" t="str">
        <f t="shared" si="110"/>
        <v/>
      </c>
      <c r="F953" s="284" t="str">
        <f t="shared" si="102"/>
        <v>否</v>
      </c>
      <c r="G953" s="163" t="str">
        <f t="shared" si="103"/>
        <v>款</v>
      </c>
    </row>
    <row r="954" ht="18.75" spans="1:7">
      <c r="A954" s="444" t="s">
        <v>1748</v>
      </c>
      <c r="B954" s="310" t="s">
        <v>1749</v>
      </c>
      <c r="C954" s="349">
        <v>0</v>
      </c>
      <c r="D954" s="349">
        <v>0</v>
      </c>
      <c r="E954" s="314" t="str">
        <f t="shared" si="110"/>
        <v/>
      </c>
      <c r="F954" s="284" t="str">
        <f t="shared" si="102"/>
        <v>否</v>
      </c>
      <c r="G954" s="163" t="str">
        <f t="shared" si="103"/>
        <v>项</v>
      </c>
    </row>
    <row r="955" ht="18.75" spans="1:7">
      <c r="A955" s="444" t="s">
        <v>1750</v>
      </c>
      <c r="B955" s="310" t="s">
        <v>1751</v>
      </c>
      <c r="C955" s="349">
        <v>0</v>
      </c>
      <c r="D955" s="349">
        <v>0</v>
      </c>
      <c r="E955" s="314" t="str">
        <f t="shared" si="110"/>
        <v/>
      </c>
      <c r="F955" s="284" t="str">
        <f t="shared" si="102"/>
        <v>否</v>
      </c>
      <c r="G955" s="163" t="str">
        <f t="shared" si="103"/>
        <v>项</v>
      </c>
    </row>
    <row r="956" ht="18.75" spans="1:7">
      <c r="A956" s="443" t="s">
        <v>1752</v>
      </c>
      <c r="B956" s="307" t="s">
        <v>1753</v>
      </c>
      <c r="C956" s="347"/>
      <c r="D956" s="347">
        <f>SUBTOTAL(9,D957:D958)</f>
        <v>4</v>
      </c>
      <c r="E956" s="314" t="str">
        <f t="shared" si="110"/>
        <v/>
      </c>
      <c r="F956" s="284" t="str">
        <f t="shared" si="102"/>
        <v>是</v>
      </c>
      <c r="G956" s="163" t="str">
        <f t="shared" si="103"/>
        <v>款</v>
      </c>
    </row>
    <row r="957" ht="18.75" spans="1:7">
      <c r="A957" s="444" t="s">
        <v>1754</v>
      </c>
      <c r="B957" s="310" t="s">
        <v>1755</v>
      </c>
      <c r="C957" s="349">
        <v>0</v>
      </c>
      <c r="D957" s="349">
        <v>0</v>
      </c>
      <c r="E957" s="314" t="str">
        <f t="shared" si="110"/>
        <v/>
      </c>
      <c r="F957" s="284" t="str">
        <f t="shared" si="102"/>
        <v>否</v>
      </c>
      <c r="G957" s="163" t="str">
        <f t="shared" si="103"/>
        <v>项</v>
      </c>
    </row>
    <row r="958" ht="18.75" spans="1:7">
      <c r="A958" s="444" t="s">
        <v>1756</v>
      </c>
      <c r="B958" s="310" t="s">
        <v>1757</v>
      </c>
      <c r="C958" s="349"/>
      <c r="D958" s="349">
        <v>4</v>
      </c>
      <c r="E958" s="314" t="str">
        <f t="shared" si="110"/>
        <v/>
      </c>
      <c r="F958" s="284" t="str">
        <f t="shared" si="102"/>
        <v>是</v>
      </c>
      <c r="G958" s="163" t="str">
        <f t="shared" si="103"/>
        <v>项</v>
      </c>
    </row>
    <row r="959" ht="18.75" spans="1:7">
      <c r="A959" s="443" t="s">
        <v>93</v>
      </c>
      <c r="B959" s="307" t="s">
        <v>94</v>
      </c>
      <c r="C959" s="347">
        <f>C960+C983+C993+C1003+C1008+C1015+C1020</f>
        <v>5305</v>
      </c>
      <c r="D959" s="347">
        <f>D960+D983+D993+D1003+D1008+D1015+D1020</f>
        <v>4178</v>
      </c>
      <c r="E959" s="185">
        <f>(D959-C959)/C959</f>
        <v>-0.212</v>
      </c>
      <c r="F959" s="284" t="str">
        <f t="shared" si="102"/>
        <v>是</v>
      </c>
      <c r="G959" s="163" t="str">
        <f t="shared" si="103"/>
        <v>类</v>
      </c>
    </row>
    <row r="960" ht="18.75" spans="1:7">
      <c r="A960" s="443" t="s">
        <v>1758</v>
      </c>
      <c r="B960" s="307" t="s">
        <v>1759</v>
      </c>
      <c r="C960" s="347">
        <f>SUBTOTAL(9,C961:C982)</f>
        <v>5305</v>
      </c>
      <c r="D960" s="347">
        <f>SUBTOTAL(9,D961:D982)</f>
        <v>4178</v>
      </c>
      <c r="E960" s="185">
        <f>(D960-C960)/C960</f>
        <v>-0.212</v>
      </c>
      <c r="F960" s="284" t="str">
        <f t="shared" si="102"/>
        <v>是</v>
      </c>
      <c r="G960" s="163" t="str">
        <f t="shared" si="103"/>
        <v>款</v>
      </c>
    </row>
    <row r="961" ht="18.75" spans="1:7">
      <c r="A961" s="444" t="s">
        <v>1760</v>
      </c>
      <c r="B961" s="310" t="s">
        <v>139</v>
      </c>
      <c r="C961" s="448">
        <v>632</v>
      </c>
      <c r="D961" s="349">
        <v>599</v>
      </c>
      <c r="E961" s="314">
        <f t="shared" ref="E961:E965" si="111">IF(C961&gt;0,D961/C961-1,IF(C961&lt;0,-(D961/C961-1),""))</f>
        <v>-0.052</v>
      </c>
      <c r="F961" s="284" t="str">
        <f t="shared" si="102"/>
        <v>是</v>
      </c>
      <c r="G961" s="163" t="str">
        <f t="shared" si="103"/>
        <v>项</v>
      </c>
    </row>
    <row r="962" ht="18.75" spans="1:7">
      <c r="A962" s="444" t="s">
        <v>1761</v>
      </c>
      <c r="B962" s="310" t="s">
        <v>141</v>
      </c>
      <c r="C962" s="448">
        <v>14</v>
      </c>
      <c r="D962" s="349">
        <v>20</v>
      </c>
      <c r="E962" s="314">
        <f t="shared" si="111"/>
        <v>0.429</v>
      </c>
      <c r="F962" s="284" t="str">
        <f t="shared" si="102"/>
        <v>是</v>
      </c>
      <c r="G962" s="163" t="str">
        <f t="shared" si="103"/>
        <v>项</v>
      </c>
    </row>
    <row r="963" ht="18.75" spans="1:7">
      <c r="A963" s="444" t="s">
        <v>1762</v>
      </c>
      <c r="B963" s="310" t="s">
        <v>143</v>
      </c>
      <c r="C963" s="448">
        <v>0</v>
      </c>
      <c r="D963" s="349"/>
      <c r="E963" s="314"/>
      <c r="F963" s="284" t="str">
        <f t="shared" ref="F963:F1026" si="112">IF(LEN(A963)=3,"是",IF(B963&lt;&gt;"",IF(SUM(C963:D963)&lt;&gt;0,"是","否"),"是"))</f>
        <v>否</v>
      </c>
      <c r="G963" s="163" t="str">
        <f t="shared" ref="G963:G1026" si="113">IF(LEN(A963)=3,"类",IF(LEN(A963)=5,"款","项"))</f>
        <v>项</v>
      </c>
    </row>
    <row r="964" ht="18.75" spans="1:7">
      <c r="A964" s="444" t="s">
        <v>1763</v>
      </c>
      <c r="B964" s="310" t="s">
        <v>1764</v>
      </c>
      <c r="C964" s="448">
        <v>2556</v>
      </c>
      <c r="D964" s="349">
        <v>2051</v>
      </c>
      <c r="E964" s="314">
        <f t="shared" si="111"/>
        <v>-0.198</v>
      </c>
      <c r="F964" s="284" t="str">
        <f t="shared" si="112"/>
        <v>是</v>
      </c>
      <c r="G964" s="163" t="str">
        <f t="shared" si="113"/>
        <v>项</v>
      </c>
    </row>
    <row r="965" ht="18.75" spans="1:7">
      <c r="A965" s="444" t="s">
        <v>1765</v>
      </c>
      <c r="B965" s="310" t="s">
        <v>1766</v>
      </c>
      <c r="C965" s="448">
        <v>31</v>
      </c>
      <c r="D965" s="349">
        <v>108</v>
      </c>
      <c r="E965" s="314">
        <f t="shared" si="111"/>
        <v>2.484</v>
      </c>
      <c r="F965" s="284" t="str">
        <f t="shared" si="112"/>
        <v>是</v>
      </c>
      <c r="G965" s="163" t="str">
        <f t="shared" si="113"/>
        <v>项</v>
      </c>
    </row>
    <row r="966" ht="18.75" spans="1:7">
      <c r="A966" s="444" t="s">
        <v>1767</v>
      </c>
      <c r="B966" s="310" t="s">
        <v>1768</v>
      </c>
      <c r="C966" s="448">
        <v>0</v>
      </c>
      <c r="D966" s="349"/>
      <c r="E966" s="314"/>
      <c r="F966" s="284" t="str">
        <f t="shared" si="112"/>
        <v>否</v>
      </c>
      <c r="G966" s="163" t="str">
        <f t="shared" si="113"/>
        <v>项</v>
      </c>
    </row>
    <row r="967" ht="18.75" spans="1:7">
      <c r="A967" s="444" t="s">
        <v>1769</v>
      </c>
      <c r="B967" s="310" t="s">
        <v>1770</v>
      </c>
      <c r="C967" s="448">
        <v>16</v>
      </c>
      <c r="D967" s="349"/>
      <c r="E967" s="314">
        <f t="shared" ref="E967:E969" si="114">IF(C967&gt;0,D967/C967-1,IF(C967&lt;0,-(D967/C967-1),""))</f>
        <v>-1</v>
      </c>
      <c r="F967" s="284" t="str">
        <f t="shared" si="112"/>
        <v>是</v>
      </c>
      <c r="G967" s="163" t="str">
        <f t="shared" si="113"/>
        <v>项</v>
      </c>
    </row>
    <row r="968" ht="18.75" spans="1:7">
      <c r="A968" s="444" t="s">
        <v>1771</v>
      </c>
      <c r="B968" s="310" t="s">
        <v>1772</v>
      </c>
      <c r="C968" s="448">
        <v>0</v>
      </c>
      <c r="D968" s="349">
        <v>0</v>
      </c>
      <c r="E968" s="314" t="str">
        <f t="shared" si="114"/>
        <v/>
      </c>
      <c r="F968" s="284" t="str">
        <f t="shared" si="112"/>
        <v>否</v>
      </c>
      <c r="G968" s="163" t="str">
        <f t="shared" si="113"/>
        <v>项</v>
      </c>
    </row>
    <row r="969" ht="18.75" spans="1:7">
      <c r="A969" s="444" t="s">
        <v>1773</v>
      </c>
      <c r="B969" s="310" t="s">
        <v>1774</v>
      </c>
      <c r="C969" s="448">
        <v>56</v>
      </c>
      <c r="D969" s="349">
        <v>1400</v>
      </c>
      <c r="E969" s="314">
        <f t="shared" si="114"/>
        <v>24</v>
      </c>
      <c r="F969" s="284" t="str">
        <f t="shared" si="112"/>
        <v>是</v>
      </c>
      <c r="G969" s="163" t="str">
        <f t="shared" si="113"/>
        <v>项</v>
      </c>
    </row>
    <row r="970" ht="18.75" spans="1:7">
      <c r="A970" s="444" t="s">
        <v>1775</v>
      </c>
      <c r="B970" s="310" t="s">
        <v>1776</v>
      </c>
      <c r="C970" s="448">
        <v>0</v>
      </c>
      <c r="D970" s="349"/>
      <c r="E970" s="314"/>
      <c r="F970" s="284" t="str">
        <f t="shared" si="112"/>
        <v>否</v>
      </c>
      <c r="G970" s="163" t="str">
        <f t="shared" si="113"/>
        <v>项</v>
      </c>
    </row>
    <row r="971" ht="18.75" spans="1:7">
      <c r="A971" s="444" t="s">
        <v>1777</v>
      </c>
      <c r="B971" s="310" t="s">
        <v>1778</v>
      </c>
      <c r="C971" s="448">
        <v>0</v>
      </c>
      <c r="D971" s="349"/>
      <c r="E971" s="314"/>
      <c r="F971" s="284" t="str">
        <f t="shared" si="112"/>
        <v>否</v>
      </c>
      <c r="G971" s="163" t="str">
        <f t="shared" si="113"/>
        <v>项</v>
      </c>
    </row>
    <row r="972" ht="18.75" spans="1:7">
      <c r="A972" s="444" t="s">
        <v>1779</v>
      </c>
      <c r="B972" s="310" t="s">
        <v>1780</v>
      </c>
      <c r="C972" s="448">
        <v>0</v>
      </c>
      <c r="D972" s="349"/>
      <c r="E972" s="314"/>
      <c r="F972" s="284" t="str">
        <f t="shared" si="112"/>
        <v>否</v>
      </c>
      <c r="G972" s="163" t="str">
        <f t="shared" si="113"/>
        <v>项</v>
      </c>
    </row>
    <row r="973" ht="18.75" spans="1:7">
      <c r="A973" s="444" t="s">
        <v>1781</v>
      </c>
      <c r="B973" s="310" t="s">
        <v>1782</v>
      </c>
      <c r="C973" s="448">
        <v>0</v>
      </c>
      <c r="D973" s="349"/>
      <c r="E973" s="314"/>
      <c r="F973" s="284" t="str">
        <f t="shared" si="112"/>
        <v>否</v>
      </c>
      <c r="G973" s="163" t="str">
        <f t="shared" si="113"/>
        <v>项</v>
      </c>
    </row>
    <row r="974" ht="18.75" spans="1:7">
      <c r="A974" s="444" t="s">
        <v>1783</v>
      </c>
      <c r="B974" s="310" t="s">
        <v>1784</v>
      </c>
      <c r="C974" s="448">
        <v>0</v>
      </c>
      <c r="D974" s="349"/>
      <c r="E974" s="314"/>
      <c r="F974" s="284" t="str">
        <f t="shared" si="112"/>
        <v>否</v>
      </c>
      <c r="G974" s="163" t="str">
        <f t="shared" si="113"/>
        <v>项</v>
      </c>
    </row>
    <row r="975" ht="18.75" spans="1:7">
      <c r="A975" s="444" t="s">
        <v>1785</v>
      </c>
      <c r="B975" s="310" t="s">
        <v>1786</v>
      </c>
      <c r="C975" s="448">
        <v>0</v>
      </c>
      <c r="D975" s="349"/>
      <c r="E975" s="314"/>
      <c r="F975" s="284" t="str">
        <f t="shared" si="112"/>
        <v>否</v>
      </c>
      <c r="G975" s="163" t="str">
        <f t="shared" si="113"/>
        <v>项</v>
      </c>
    </row>
    <row r="976" ht="18.75" spans="1:7">
      <c r="A976" s="444" t="s">
        <v>1787</v>
      </c>
      <c r="B976" s="310" t="s">
        <v>1788</v>
      </c>
      <c r="C976" s="448">
        <v>0</v>
      </c>
      <c r="D976" s="349">
        <v>0</v>
      </c>
      <c r="E976" s="314" t="str">
        <f>IF(C976&gt;0,D976/C976-1,IF(C976&lt;0,-(D976/C976-1),""))</f>
        <v/>
      </c>
      <c r="F976" s="284" t="str">
        <f t="shared" si="112"/>
        <v>否</v>
      </c>
      <c r="G976" s="163" t="str">
        <f t="shared" si="113"/>
        <v>项</v>
      </c>
    </row>
    <row r="977" ht="18.75" spans="1:7">
      <c r="A977" s="444" t="s">
        <v>1789</v>
      </c>
      <c r="B977" s="310" t="s">
        <v>1790</v>
      </c>
      <c r="C977" s="448">
        <v>0</v>
      </c>
      <c r="D977" s="349"/>
      <c r="E977" s="314"/>
      <c r="F977" s="284" t="str">
        <f t="shared" si="112"/>
        <v>否</v>
      </c>
      <c r="G977" s="163" t="str">
        <f t="shared" si="113"/>
        <v>项</v>
      </c>
    </row>
    <row r="978" ht="18.75" spans="1:7">
      <c r="A978" s="444" t="s">
        <v>1791</v>
      </c>
      <c r="B978" s="310" t="s">
        <v>1792</v>
      </c>
      <c r="C978" s="448">
        <v>0</v>
      </c>
      <c r="D978" s="349">
        <v>0</v>
      </c>
      <c r="E978" s="314" t="str">
        <f>IF(C978&gt;0,D978/C978-1,IF(C978&lt;0,-(D978/C978-1),""))</f>
        <v/>
      </c>
      <c r="F978" s="284" t="str">
        <f t="shared" si="112"/>
        <v>否</v>
      </c>
      <c r="G978" s="163" t="str">
        <f t="shared" si="113"/>
        <v>项</v>
      </c>
    </row>
    <row r="979" ht="18.75" spans="1:7">
      <c r="A979" s="444" t="s">
        <v>1793</v>
      </c>
      <c r="B979" s="310" t="s">
        <v>1794</v>
      </c>
      <c r="C979" s="448">
        <v>0</v>
      </c>
      <c r="D979" s="349"/>
      <c r="E979" s="314"/>
      <c r="F979" s="284" t="str">
        <f t="shared" si="112"/>
        <v>否</v>
      </c>
      <c r="G979" s="163" t="str">
        <f t="shared" si="113"/>
        <v>项</v>
      </c>
    </row>
    <row r="980" ht="18.75" spans="1:7">
      <c r="A980" s="444" t="s">
        <v>1795</v>
      </c>
      <c r="B980" s="310" t="s">
        <v>1796</v>
      </c>
      <c r="C980" s="448">
        <v>0</v>
      </c>
      <c r="D980" s="349"/>
      <c r="E980" s="314"/>
      <c r="F980" s="284" t="str">
        <f t="shared" si="112"/>
        <v>否</v>
      </c>
      <c r="G980" s="163" t="str">
        <f t="shared" si="113"/>
        <v>项</v>
      </c>
    </row>
    <row r="981" ht="18.75" spans="1:7">
      <c r="A981" s="444" t="s">
        <v>1797</v>
      </c>
      <c r="B981" s="310" t="s">
        <v>1798</v>
      </c>
      <c r="C981" s="448"/>
      <c r="D981" s="349"/>
      <c r="E981" s="314"/>
      <c r="F981" s="284" t="str">
        <f t="shared" si="112"/>
        <v>否</v>
      </c>
      <c r="G981" s="163" t="str">
        <f t="shared" si="113"/>
        <v>项</v>
      </c>
    </row>
    <row r="982" ht="18.75" spans="1:7">
      <c r="A982" s="444" t="s">
        <v>1799</v>
      </c>
      <c r="B982" s="310" t="s">
        <v>1800</v>
      </c>
      <c r="C982" s="448">
        <v>2000</v>
      </c>
      <c r="D982" s="349"/>
      <c r="E982" s="314">
        <f>IF(C982&gt;0,D982/C982-1,IF(C982&lt;0,-(D982/C982-1),""))</f>
        <v>-1</v>
      </c>
      <c r="F982" s="284" t="str">
        <f t="shared" si="112"/>
        <v>是</v>
      </c>
      <c r="G982" s="163" t="str">
        <f t="shared" si="113"/>
        <v>项</v>
      </c>
    </row>
    <row r="983" ht="18.75" spans="1:7">
      <c r="A983" s="443" t="s">
        <v>1801</v>
      </c>
      <c r="B983" s="307" t="s">
        <v>1802</v>
      </c>
      <c r="C983" s="347"/>
      <c r="D983" s="347"/>
      <c r="E983" s="319"/>
      <c r="F983" s="284" t="str">
        <f t="shared" si="112"/>
        <v>否</v>
      </c>
      <c r="G983" s="163" t="str">
        <f t="shared" si="113"/>
        <v>款</v>
      </c>
    </row>
    <row r="984" ht="18.75" spans="1:7">
      <c r="A984" s="444" t="s">
        <v>1803</v>
      </c>
      <c r="B984" s="310" t="s">
        <v>139</v>
      </c>
      <c r="C984" s="349">
        <v>0</v>
      </c>
      <c r="D984" s="349">
        <v>0</v>
      </c>
      <c r="E984" s="314" t="str">
        <f>IF(C984&gt;0,D984/C984-1,IF(C984&lt;0,-(D984/C984-1),""))</f>
        <v/>
      </c>
      <c r="F984" s="284" t="str">
        <f t="shared" si="112"/>
        <v>否</v>
      </c>
      <c r="G984" s="163" t="str">
        <f t="shared" si="113"/>
        <v>项</v>
      </c>
    </row>
    <row r="985" ht="18.75" spans="1:7">
      <c r="A985" s="444" t="s">
        <v>1804</v>
      </c>
      <c r="B985" s="310" t="s">
        <v>141</v>
      </c>
      <c r="C985" s="349">
        <v>0</v>
      </c>
      <c r="D985" s="349">
        <v>0</v>
      </c>
      <c r="E985" s="314" t="str">
        <f>IF(C985&gt;0,D985/C985-1,IF(C985&lt;0,-(D985/C985-1),""))</f>
        <v/>
      </c>
      <c r="F985" s="284" t="str">
        <f t="shared" si="112"/>
        <v>否</v>
      </c>
      <c r="G985" s="163" t="str">
        <f t="shared" si="113"/>
        <v>项</v>
      </c>
    </row>
    <row r="986" ht="18.75" spans="1:7">
      <c r="A986" s="444" t="s">
        <v>1805</v>
      </c>
      <c r="B986" s="310" t="s">
        <v>143</v>
      </c>
      <c r="C986" s="349">
        <v>0</v>
      </c>
      <c r="D986" s="349">
        <v>0</v>
      </c>
      <c r="E986" s="314" t="str">
        <f>IF(C986&gt;0,D986/C986-1,IF(C986&lt;0,-(D986/C986-1),""))</f>
        <v/>
      </c>
      <c r="F986" s="284" t="str">
        <f t="shared" si="112"/>
        <v>否</v>
      </c>
      <c r="G986" s="163" t="str">
        <f t="shared" si="113"/>
        <v>项</v>
      </c>
    </row>
    <row r="987" ht="18.75" spans="1:7">
      <c r="A987" s="444" t="s">
        <v>1806</v>
      </c>
      <c r="B987" s="310" t="s">
        <v>1807</v>
      </c>
      <c r="C987" s="349"/>
      <c r="D987" s="349"/>
      <c r="E987" s="314"/>
      <c r="F987" s="284" t="str">
        <f t="shared" si="112"/>
        <v>否</v>
      </c>
      <c r="G987" s="163" t="str">
        <f t="shared" si="113"/>
        <v>项</v>
      </c>
    </row>
    <row r="988" ht="18.75" spans="1:7">
      <c r="A988" s="444" t="s">
        <v>1808</v>
      </c>
      <c r="B988" s="310" t="s">
        <v>1809</v>
      </c>
      <c r="C988" s="349">
        <v>0</v>
      </c>
      <c r="D988" s="349">
        <v>0</v>
      </c>
      <c r="E988" s="314" t="str">
        <f>IF(C988&gt;0,D988/C988-1,IF(C988&lt;0,-(D988/C988-1),""))</f>
        <v/>
      </c>
      <c r="F988" s="284" t="str">
        <f t="shared" si="112"/>
        <v>否</v>
      </c>
      <c r="G988" s="163" t="str">
        <f t="shared" si="113"/>
        <v>项</v>
      </c>
    </row>
    <row r="989" ht="18.75" spans="1:7">
      <c r="A989" s="444" t="s">
        <v>1810</v>
      </c>
      <c r="B989" s="310" t="s">
        <v>1811</v>
      </c>
      <c r="C989" s="349"/>
      <c r="D989" s="349"/>
      <c r="E989" s="314"/>
      <c r="F989" s="284" t="str">
        <f t="shared" si="112"/>
        <v>否</v>
      </c>
      <c r="G989" s="163" t="str">
        <f t="shared" si="113"/>
        <v>项</v>
      </c>
    </row>
    <row r="990" ht="18.75" spans="1:7">
      <c r="A990" s="444" t="s">
        <v>1812</v>
      </c>
      <c r="B990" s="310" t="s">
        <v>1813</v>
      </c>
      <c r="C990" s="349"/>
      <c r="D990" s="349"/>
      <c r="E990" s="314"/>
      <c r="F990" s="284" t="str">
        <f t="shared" si="112"/>
        <v>否</v>
      </c>
      <c r="G990" s="163" t="str">
        <f t="shared" si="113"/>
        <v>项</v>
      </c>
    </row>
    <row r="991" ht="18.75" spans="1:7">
      <c r="A991" s="444" t="s">
        <v>1814</v>
      </c>
      <c r="B991" s="310" t="s">
        <v>1815</v>
      </c>
      <c r="C991" s="349">
        <v>0</v>
      </c>
      <c r="D991" s="349">
        <v>0</v>
      </c>
      <c r="E991" s="314" t="str">
        <f>IF(C991&gt;0,D991/C991-1,IF(C991&lt;0,-(D991/C991-1),""))</f>
        <v/>
      </c>
      <c r="F991" s="284" t="str">
        <f t="shared" si="112"/>
        <v>否</v>
      </c>
      <c r="G991" s="163" t="str">
        <f t="shared" si="113"/>
        <v>项</v>
      </c>
    </row>
    <row r="992" ht="18.75" spans="1:7">
      <c r="A992" s="444" t="s">
        <v>1816</v>
      </c>
      <c r="B992" s="310" t="s">
        <v>1817</v>
      </c>
      <c r="C992" s="349"/>
      <c r="D992" s="349"/>
      <c r="E992" s="314"/>
      <c r="F992" s="284" t="str">
        <f t="shared" si="112"/>
        <v>否</v>
      </c>
      <c r="G992" s="163" t="str">
        <f t="shared" si="113"/>
        <v>项</v>
      </c>
    </row>
    <row r="993" ht="18.75" spans="1:7">
      <c r="A993" s="443" t="s">
        <v>1818</v>
      </c>
      <c r="B993" s="307" t="s">
        <v>1819</v>
      </c>
      <c r="C993" s="347"/>
      <c r="D993" s="347"/>
      <c r="E993" s="319"/>
      <c r="F993" s="284" t="str">
        <f t="shared" si="112"/>
        <v>否</v>
      </c>
      <c r="G993" s="163" t="str">
        <f t="shared" si="113"/>
        <v>款</v>
      </c>
    </row>
    <row r="994" ht="18.75" spans="1:7">
      <c r="A994" s="444" t="s">
        <v>1820</v>
      </c>
      <c r="B994" s="310" t="s">
        <v>139</v>
      </c>
      <c r="C994" s="349">
        <v>0</v>
      </c>
      <c r="D994" s="349">
        <v>0</v>
      </c>
      <c r="E994" s="314" t="str">
        <f t="shared" ref="E994:E999" si="115">IF(C994&gt;0,D994/C994-1,IF(C994&lt;0,-(D994/C994-1),""))</f>
        <v/>
      </c>
      <c r="F994" s="284" t="str">
        <f t="shared" si="112"/>
        <v>否</v>
      </c>
      <c r="G994" s="163" t="str">
        <f t="shared" si="113"/>
        <v>项</v>
      </c>
    </row>
    <row r="995" ht="18.75" spans="1:7">
      <c r="A995" s="444" t="s">
        <v>1821</v>
      </c>
      <c r="B995" s="310" t="s">
        <v>141</v>
      </c>
      <c r="C995" s="349">
        <v>0</v>
      </c>
      <c r="D995" s="349">
        <v>0</v>
      </c>
      <c r="E995" s="314" t="str">
        <f t="shared" si="115"/>
        <v/>
      </c>
      <c r="F995" s="284" t="str">
        <f t="shared" si="112"/>
        <v>否</v>
      </c>
      <c r="G995" s="163" t="str">
        <f t="shared" si="113"/>
        <v>项</v>
      </c>
    </row>
    <row r="996" ht="18.75" spans="1:7">
      <c r="A996" s="444" t="s">
        <v>1822</v>
      </c>
      <c r="B996" s="310" t="s">
        <v>143</v>
      </c>
      <c r="C996" s="349">
        <v>0</v>
      </c>
      <c r="D996" s="349">
        <v>0</v>
      </c>
      <c r="E996" s="314" t="str">
        <f t="shared" si="115"/>
        <v/>
      </c>
      <c r="F996" s="284" t="str">
        <f t="shared" si="112"/>
        <v>否</v>
      </c>
      <c r="G996" s="163" t="str">
        <f t="shared" si="113"/>
        <v>项</v>
      </c>
    </row>
    <row r="997" ht="18.75" spans="1:7">
      <c r="A997" s="444" t="s">
        <v>1823</v>
      </c>
      <c r="B997" s="310" t="s">
        <v>1824</v>
      </c>
      <c r="C997" s="349">
        <v>0</v>
      </c>
      <c r="D997" s="349">
        <v>0</v>
      </c>
      <c r="E997" s="314" t="str">
        <f t="shared" si="115"/>
        <v/>
      </c>
      <c r="F997" s="284" t="str">
        <f t="shared" si="112"/>
        <v>否</v>
      </c>
      <c r="G997" s="163" t="str">
        <f t="shared" si="113"/>
        <v>项</v>
      </c>
    </row>
    <row r="998" ht="18.75" spans="1:7">
      <c r="A998" s="444" t="s">
        <v>1825</v>
      </c>
      <c r="B998" s="310" t="s">
        <v>1826</v>
      </c>
      <c r="C998" s="349">
        <v>0</v>
      </c>
      <c r="D998" s="349">
        <v>0</v>
      </c>
      <c r="E998" s="314" t="str">
        <f t="shared" si="115"/>
        <v/>
      </c>
      <c r="F998" s="284" t="str">
        <f t="shared" si="112"/>
        <v>否</v>
      </c>
      <c r="G998" s="163" t="str">
        <f t="shared" si="113"/>
        <v>项</v>
      </c>
    </row>
    <row r="999" ht="18.75" spans="1:7">
      <c r="A999" s="444" t="s">
        <v>1827</v>
      </c>
      <c r="B999" s="310" t="s">
        <v>1828</v>
      </c>
      <c r="C999" s="349">
        <v>0</v>
      </c>
      <c r="D999" s="349">
        <v>0</v>
      </c>
      <c r="E999" s="314" t="str">
        <f t="shared" si="115"/>
        <v/>
      </c>
      <c r="F999" s="284" t="str">
        <f t="shared" si="112"/>
        <v>否</v>
      </c>
      <c r="G999" s="163" t="str">
        <f t="shared" si="113"/>
        <v>项</v>
      </c>
    </row>
    <row r="1000" ht="18.75" spans="1:7">
      <c r="A1000" s="444" t="s">
        <v>1829</v>
      </c>
      <c r="B1000" s="310" t="s">
        <v>1830</v>
      </c>
      <c r="C1000" s="349"/>
      <c r="D1000" s="349"/>
      <c r="E1000" s="314"/>
      <c r="F1000" s="284" t="str">
        <f t="shared" si="112"/>
        <v>否</v>
      </c>
      <c r="G1000" s="163" t="str">
        <f t="shared" si="113"/>
        <v>项</v>
      </c>
    </row>
    <row r="1001" ht="18.75" spans="1:7">
      <c r="A1001" s="444" t="s">
        <v>1831</v>
      </c>
      <c r="B1001" s="310" t="s">
        <v>1832</v>
      </c>
      <c r="C1001" s="349"/>
      <c r="D1001" s="349"/>
      <c r="E1001" s="314"/>
      <c r="F1001" s="284" t="str">
        <f t="shared" si="112"/>
        <v>否</v>
      </c>
      <c r="G1001" s="163" t="str">
        <f t="shared" si="113"/>
        <v>项</v>
      </c>
    </row>
    <row r="1002" ht="18.75" spans="1:7">
      <c r="A1002" s="444" t="s">
        <v>1833</v>
      </c>
      <c r="B1002" s="310" t="s">
        <v>1834</v>
      </c>
      <c r="C1002" s="349"/>
      <c r="D1002" s="349"/>
      <c r="E1002" s="314"/>
      <c r="F1002" s="284" t="str">
        <f t="shared" si="112"/>
        <v>否</v>
      </c>
      <c r="G1002" s="163" t="str">
        <f t="shared" si="113"/>
        <v>项</v>
      </c>
    </row>
    <row r="1003" ht="18.75" spans="1:7">
      <c r="A1003" s="443" t="s">
        <v>1835</v>
      </c>
      <c r="B1003" s="307" t="s">
        <v>1836</v>
      </c>
      <c r="C1003" s="347">
        <f>SUM(C1004:C1007)</f>
        <v>0</v>
      </c>
      <c r="D1003" s="347">
        <f>SUM(D1004:D1007)</f>
        <v>0</v>
      </c>
      <c r="E1003" s="319" t="str">
        <f t="shared" ref="E1003:E1019" si="116">IF(C1003&gt;0,D1003/C1003-1,IF(C1003&lt;0,-(D1003/C1003-1),""))</f>
        <v/>
      </c>
      <c r="F1003" s="284" t="str">
        <f t="shared" si="112"/>
        <v>否</v>
      </c>
      <c r="G1003" s="163" t="str">
        <f t="shared" si="113"/>
        <v>款</v>
      </c>
    </row>
    <row r="1004" ht="18.75" spans="1:7">
      <c r="A1004" s="444" t="s">
        <v>1837</v>
      </c>
      <c r="B1004" s="310" t="s">
        <v>1838</v>
      </c>
      <c r="C1004" s="349">
        <v>0</v>
      </c>
      <c r="D1004" s="349">
        <v>0</v>
      </c>
      <c r="E1004" s="314" t="str">
        <f t="shared" si="116"/>
        <v/>
      </c>
      <c r="F1004" s="284" t="str">
        <f t="shared" si="112"/>
        <v>否</v>
      </c>
      <c r="G1004" s="163" t="str">
        <f t="shared" si="113"/>
        <v>项</v>
      </c>
    </row>
    <row r="1005" ht="18.75" spans="1:7">
      <c r="A1005" s="444" t="s">
        <v>1839</v>
      </c>
      <c r="B1005" s="310" t="s">
        <v>1840</v>
      </c>
      <c r="C1005" s="349">
        <v>0</v>
      </c>
      <c r="D1005" s="349">
        <v>0</v>
      </c>
      <c r="E1005" s="314" t="str">
        <f t="shared" si="116"/>
        <v/>
      </c>
      <c r="F1005" s="284" t="str">
        <f t="shared" si="112"/>
        <v>否</v>
      </c>
      <c r="G1005" s="163" t="str">
        <f t="shared" si="113"/>
        <v>项</v>
      </c>
    </row>
    <row r="1006" ht="18.75" spans="1:7">
      <c r="A1006" s="444" t="s">
        <v>1841</v>
      </c>
      <c r="B1006" s="310" t="s">
        <v>1842</v>
      </c>
      <c r="C1006" s="349">
        <v>0</v>
      </c>
      <c r="D1006" s="349">
        <v>0</v>
      </c>
      <c r="E1006" s="314" t="str">
        <f t="shared" si="116"/>
        <v/>
      </c>
      <c r="F1006" s="284" t="str">
        <f t="shared" si="112"/>
        <v>否</v>
      </c>
      <c r="G1006" s="163" t="str">
        <f t="shared" si="113"/>
        <v>项</v>
      </c>
    </row>
    <row r="1007" ht="18.75" spans="1:7">
      <c r="A1007" s="444" t="s">
        <v>1843</v>
      </c>
      <c r="B1007" s="310" t="s">
        <v>1844</v>
      </c>
      <c r="C1007" s="349">
        <v>0</v>
      </c>
      <c r="D1007" s="349">
        <v>0</v>
      </c>
      <c r="E1007" s="314" t="str">
        <f t="shared" si="116"/>
        <v/>
      </c>
      <c r="F1007" s="284" t="str">
        <f t="shared" si="112"/>
        <v>否</v>
      </c>
      <c r="G1007" s="163" t="str">
        <f t="shared" si="113"/>
        <v>项</v>
      </c>
    </row>
    <row r="1008" ht="18.75" spans="1:7">
      <c r="A1008" s="443" t="s">
        <v>1845</v>
      </c>
      <c r="B1008" s="307" t="s">
        <v>1846</v>
      </c>
      <c r="C1008" s="347">
        <f>SUM(C1009:C1014)</f>
        <v>0</v>
      </c>
      <c r="D1008" s="347">
        <f>SUM(D1009:D1014)</f>
        <v>0</v>
      </c>
      <c r="E1008" s="319" t="str">
        <f t="shared" si="116"/>
        <v/>
      </c>
      <c r="F1008" s="284" t="str">
        <f t="shared" si="112"/>
        <v>否</v>
      </c>
      <c r="G1008" s="163" t="str">
        <f t="shared" si="113"/>
        <v>款</v>
      </c>
    </row>
    <row r="1009" ht="18.75" spans="1:7">
      <c r="A1009" s="444" t="s">
        <v>1847</v>
      </c>
      <c r="B1009" s="310" t="s">
        <v>139</v>
      </c>
      <c r="C1009" s="349">
        <v>0</v>
      </c>
      <c r="D1009" s="349">
        <v>0</v>
      </c>
      <c r="E1009" s="314" t="str">
        <f t="shared" si="116"/>
        <v/>
      </c>
      <c r="F1009" s="284" t="str">
        <f t="shared" si="112"/>
        <v>否</v>
      </c>
      <c r="G1009" s="163" t="str">
        <f t="shared" si="113"/>
        <v>项</v>
      </c>
    </row>
    <row r="1010" ht="18.75" spans="1:7">
      <c r="A1010" s="444" t="s">
        <v>1848</v>
      </c>
      <c r="B1010" s="310" t="s">
        <v>141</v>
      </c>
      <c r="C1010" s="349">
        <v>0</v>
      </c>
      <c r="D1010" s="349">
        <v>0</v>
      </c>
      <c r="E1010" s="314" t="str">
        <f t="shared" si="116"/>
        <v/>
      </c>
      <c r="F1010" s="284" t="str">
        <f t="shared" si="112"/>
        <v>否</v>
      </c>
      <c r="G1010" s="163" t="str">
        <f t="shared" si="113"/>
        <v>项</v>
      </c>
    </row>
    <row r="1011" ht="18.75" spans="1:7">
      <c r="A1011" s="444" t="s">
        <v>1849</v>
      </c>
      <c r="B1011" s="310" t="s">
        <v>143</v>
      </c>
      <c r="C1011" s="349">
        <v>0</v>
      </c>
      <c r="D1011" s="349">
        <v>0</v>
      </c>
      <c r="E1011" s="314" t="str">
        <f t="shared" si="116"/>
        <v/>
      </c>
      <c r="F1011" s="284" t="str">
        <f t="shared" si="112"/>
        <v>否</v>
      </c>
      <c r="G1011" s="163" t="str">
        <f t="shared" si="113"/>
        <v>项</v>
      </c>
    </row>
    <row r="1012" ht="18.75" spans="1:7">
      <c r="A1012" s="444" t="s">
        <v>1850</v>
      </c>
      <c r="B1012" s="310" t="s">
        <v>1815</v>
      </c>
      <c r="C1012" s="349">
        <v>0</v>
      </c>
      <c r="D1012" s="349">
        <v>0</v>
      </c>
      <c r="E1012" s="314" t="str">
        <f t="shared" si="116"/>
        <v/>
      </c>
      <c r="F1012" s="284" t="str">
        <f t="shared" si="112"/>
        <v>否</v>
      </c>
      <c r="G1012" s="163" t="str">
        <f t="shared" si="113"/>
        <v>项</v>
      </c>
    </row>
    <row r="1013" ht="18.75" spans="1:7">
      <c r="A1013" s="444" t="s">
        <v>1851</v>
      </c>
      <c r="B1013" s="310" t="s">
        <v>1852</v>
      </c>
      <c r="C1013" s="349">
        <v>0</v>
      </c>
      <c r="D1013" s="349">
        <v>0</v>
      </c>
      <c r="E1013" s="314" t="str">
        <f t="shared" si="116"/>
        <v/>
      </c>
      <c r="F1013" s="284" t="str">
        <f t="shared" si="112"/>
        <v>否</v>
      </c>
      <c r="G1013" s="163" t="str">
        <f t="shared" si="113"/>
        <v>项</v>
      </c>
    </row>
    <row r="1014" ht="18.75" spans="1:7">
      <c r="A1014" s="444" t="s">
        <v>1853</v>
      </c>
      <c r="B1014" s="310" t="s">
        <v>1854</v>
      </c>
      <c r="C1014" s="349">
        <v>0</v>
      </c>
      <c r="D1014" s="349">
        <v>0</v>
      </c>
      <c r="E1014" s="314" t="str">
        <f t="shared" si="116"/>
        <v/>
      </c>
      <c r="F1014" s="284" t="str">
        <f t="shared" si="112"/>
        <v>否</v>
      </c>
      <c r="G1014" s="163" t="str">
        <f t="shared" si="113"/>
        <v>项</v>
      </c>
    </row>
    <row r="1015" ht="18.75" spans="1:7">
      <c r="A1015" s="443" t="s">
        <v>1855</v>
      </c>
      <c r="B1015" s="307" t="s">
        <v>1856</v>
      </c>
      <c r="C1015" s="347">
        <f>SUM(C1016:C1019)</f>
        <v>0</v>
      </c>
      <c r="D1015" s="347">
        <f>SUM(D1016:D1019)</f>
        <v>0</v>
      </c>
      <c r="E1015" s="319" t="str">
        <f t="shared" si="116"/>
        <v/>
      </c>
      <c r="F1015" s="284" t="str">
        <f t="shared" si="112"/>
        <v>否</v>
      </c>
      <c r="G1015" s="163" t="str">
        <f t="shared" si="113"/>
        <v>款</v>
      </c>
    </row>
    <row r="1016" ht="18.75" spans="1:7">
      <c r="A1016" s="444" t="s">
        <v>1857</v>
      </c>
      <c r="B1016" s="310" t="s">
        <v>1858</v>
      </c>
      <c r="C1016" s="349">
        <v>0</v>
      </c>
      <c r="D1016" s="349">
        <v>0</v>
      </c>
      <c r="E1016" s="314" t="str">
        <f t="shared" si="116"/>
        <v/>
      </c>
      <c r="F1016" s="284" t="str">
        <f t="shared" si="112"/>
        <v>否</v>
      </c>
      <c r="G1016" s="163" t="str">
        <f t="shared" si="113"/>
        <v>项</v>
      </c>
    </row>
    <row r="1017" ht="18.75" spans="1:7">
      <c r="A1017" s="444" t="s">
        <v>1859</v>
      </c>
      <c r="B1017" s="310" t="s">
        <v>1860</v>
      </c>
      <c r="C1017" s="349">
        <v>0</v>
      </c>
      <c r="D1017" s="349">
        <v>0</v>
      </c>
      <c r="E1017" s="314" t="str">
        <f t="shared" si="116"/>
        <v/>
      </c>
      <c r="F1017" s="284" t="str">
        <f t="shared" si="112"/>
        <v>否</v>
      </c>
      <c r="G1017" s="163" t="str">
        <f t="shared" si="113"/>
        <v>项</v>
      </c>
    </row>
    <row r="1018" ht="18.75" spans="1:7">
      <c r="A1018" s="444" t="s">
        <v>1861</v>
      </c>
      <c r="B1018" s="310" t="s">
        <v>1862</v>
      </c>
      <c r="C1018" s="349">
        <v>0</v>
      </c>
      <c r="D1018" s="349">
        <v>0</v>
      </c>
      <c r="E1018" s="314" t="str">
        <f t="shared" si="116"/>
        <v/>
      </c>
      <c r="F1018" s="284" t="str">
        <f t="shared" si="112"/>
        <v>否</v>
      </c>
      <c r="G1018" s="163" t="str">
        <f t="shared" si="113"/>
        <v>项</v>
      </c>
    </row>
    <row r="1019" ht="18.75" spans="1:7">
      <c r="A1019" s="444" t="s">
        <v>1863</v>
      </c>
      <c r="B1019" s="310" t="s">
        <v>1864</v>
      </c>
      <c r="C1019" s="349">
        <v>0</v>
      </c>
      <c r="D1019" s="349">
        <v>0</v>
      </c>
      <c r="E1019" s="314" t="str">
        <f t="shared" si="116"/>
        <v/>
      </c>
      <c r="F1019" s="284" t="str">
        <f t="shared" si="112"/>
        <v>否</v>
      </c>
      <c r="G1019" s="163" t="str">
        <f t="shared" si="113"/>
        <v>项</v>
      </c>
    </row>
    <row r="1020" ht="18.75" spans="1:7">
      <c r="A1020" s="443" t="s">
        <v>1865</v>
      </c>
      <c r="B1020" s="307" t="s">
        <v>1866</v>
      </c>
      <c r="C1020" s="347"/>
      <c r="D1020" s="347"/>
      <c r="E1020" s="319"/>
      <c r="F1020" s="284" t="str">
        <f t="shared" si="112"/>
        <v>否</v>
      </c>
      <c r="G1020" s="163" t="str">
        <f t="shared" si="113"/>
        <v>款</v>
      </c>
    </row>
    <row r="1021" ht="18.75" spans="1:7">
      <c r="A1021" s="444" t="s">
        <v>1867</v>
      </c>
      <c r="B1021" s="310" t="s">
        <v>1868</v>
      </c>
      <c r="C1021" s="349">
        <v>0</v>
      </c>
      <c r="D1021" s="349">
        <v>0</v>
      </c>
      <c r="E1021" s="314" t="str">
        <f>IF(C1021&gt;0,D1021/C1021-1,IF(C1021&lt;0,-(D1021/C1021-1),""))</f>
        <v/>
      </c>
      <c r="F1021" s="284" t="str">
        <f t="shared" si="112"/>
        <v>否</v>
      </c>
      <c r="G1021" s="163" t="str">
        <f t="shared" si="113"/>
        <v>项</v>
      </c>
    </row>
    <row r="1022" ht="18.75" spans="1:7">
      <c r="A1022" s="444" t="s">
        <v>1869</v>
      </c>
      <c r="B1022" s="310" t="s">
        <v>1870</v>
      </c>
      <c r="C1022" s="349"/>
      <c r="D1022" s="349"/>
      <c r="E1022" s="314"/>
      <c r="F1022" s="284" t="str">
        <f t="shared" si="112"/>
        <v>否</v>
      </c>
      <c r="G1022" s="163" t="str">
        <f t="shared" si="113"/>
        <v>项</v>
      </c>
    </row>
    <row r="1023" ht="18.75" spans="1:7">
      <c r="A1023" s="443" t="s">
        <v>95</v>
      </c>
      <c r="B1023" s="307" t="s">
        <v>96</v>
      </c>
      <c r="C1023" s="347">
        <f>C1024+C1034+C1050+C1055+C1072+C1079+C1087</f>
        <v>2075</v>
      </c>
      <c r="D1023" s="347">
        <f>D1024+D1034+D1050+D1055+D1072+D1079+D1087</f>
        <v>712</v>
      </c>
      <c r="E1023" s="185">
        <f>(D1023-C1023)/C1023</f>
        <v>-0.657</v>
      </c>
      <c r="F1023" s="284" t="str">
        <f t="shared" si="112"/>
        <v>是</v>
      </c>
      <c r="G1023" s="163" t="str">
        <f t="shared" si="113"/>
        <v>类</v>
      </c>
    </row>
    <row r="1024" ht="18.75" spans="1:7">
      <c r="A1024" s="443" t="s">
        <v>1871</v>
      </c>
      <c r="B1024" s="307" t="s">
        <v>1872</v>
      </c>
      <c r="C1024" s="347"/>
      <c r="D1024" s="347"/>
      <c r="E1024" s="319"/>
      <c r="F1024" s="284" t="str">
        <f t="shared" si="112"/>
        <v>否</v>
      </c>
      <c r="G1024" s="163" t="str">
        <f t="shared" si="113"/>
        <v>款</v>
      </c>
    </row>
    <row r="1025" ht="18.75" spans="1:7">
      <c r="A1025" s="444" t="s">
        <v>1873</v>
      </c>
      <c r="B1025" s="310" t="s">
        <v>139</v>
      </c>
      <c r="C1025" s="349"/>
      <c r="D1025" s="349"/>
      <c r="E1025" s="314"/>
      <c r="F1025" s="284" t="str">
        <f t="shared" si="112"/>
        <v>否</v>
      </c>
      <c r="G1025" s="163" t="str">
        <f t="shared" si="113"/>
        <v>项</v>
      </c>
    </row>
    <row r="1026" ht="18.75" spans="1:7">
      <c r="A1026" s="444" t="s">
        <v>1874</v>
      </c>
      <c r="B1026" s="310" t="s">
        <v>141</v>
      </c>
      <c r="C1026" s="349">
        <v>0</v>
      </c>
      <c r="D1026" s="349">
        <v>0</v>
      </c>
      <c r="E1026" s="314" t="str">
        <f t="shared" ref="E1026:E1091" si="117">IF(C1026&gt;0,D1026/C1026-1,IF(C1026&lt;0,-(D1026/C1026-1),""))</f>
        <v/>
      </c>
      <c r="F1026" s="284" t="str">
        <f t="shared" ref="F1026:F1089" si="118">IF(LEN(A1026)=3,"是",IF(B1026&lt;&gt;"",IF(SUM(C1026:D1026)&lt;&gt;0,"是","否"),"是"))</f>
        <v>否</v>
      </c>
      <c r="G1026" s="163" t="str">
        <f t="shared" ref="G1026:G1089" si="119">IF(LEN(A1026)=3,"类",IF(LEN(A1026)=5,"款","项"))</f>
        <v>项</v>
      </c>
    </row>
    <row r="1027" ht="18.75" spans="1:7">
      <c r="A1027" s="444" t="s">
        <v>1875</v>
      </c>
      <c r="B1027" s="310" t="s">
        <v>143</v>
      </c>
      <c r="C1027" s="349">
        <v>0</v>
      </c>
      <c r="D1027" s="349">
        <v>0</v>
      </c>
      <c r="E1027" s="314" t="str">
        <f t="shared" si="117"/>
        <v/>
      </c>
      <c r="F1027" s="284" t="str">
        <f t="shared" si="118"/>
        <v>否</v>
      </c>
      <c r="G1027" s="163" t="str">
        <f t="shared" si="119"/>
        <v>项</v>
      </c>
    </row>
    <row r="1028" ht="18.75" spans="1:7">
      <c r="A1028" s="444" t="s">
        <v>1876</v>
      </c>
      <c r="B1028" s="310" t="s">
        <v>1877</v>
      </c>
      <c r="C1028" s="349"/>
      <c r="D1028" s="349"/>
      <c r="E1028" s="314"/>
      <c r="F1028" s="284" t="str">
        <f t="shared" si="118"/>
        <v>否</v>
      </c>
      <c r="G1028" s="163" t="str">
        <f t="shared" si="119"/>
        <v>项</v>
      </c>
    </row>
    <row r="1029" ht="18.75" spans="1:7">
      <c r="A1029" s="444" t="s">
        <v>1878</v>
      </c>
      <c r="B1029" s="310" t="s">
        <v>1879</v>
      </c>
      <c r="C1029" s="349">
        <v>0</v>
      </c>
      <c r="D1029" s="349">
        <v>0</v>
      </c>
      <c r="E1029" s="314" t="str">
        <f t="shared" si="117"/>
        <v/>
      </c>
      <c r="F1029" s="284" t="str">
        <f t="shared" si="118"/>
        <v>否</v>
      </c>
      <c r="G1029" s="163" t="str">
        <f t="shared" si="119"/>
        <v>项</v>
      </c>
    </row>
    <row r="1030" ht="18.75" spans="1:7">
      <c r="A1030" s="444" t="s">
        <v>1880</v>
      </c>
      <c r="B1030" s="310" t="s">
        <v>1881</v>
      </c>
      <c r="C1030" s="349">
        <v>0</v>
      </c>
      <c r="D1030" s="349">
        <v>0</v>
      </c>
      <c r="E1030" s="314" t="str">
        <f t="shared" si="117"/>
        <v/>
      </c>
      <c r="F1030" s="284" t="str">
        <f t="shared" si="118"/>
        <v>否</v>
      </c>
      <c r="G1030" s="163" t="str">
        <f t="shared" si="119"/>
        <v>项</v>
      </c>
    </row>
    <row r="1031" ht="18.75" spans="1:7">
      <c r="A1031" s="444" t="s">
        <v>1882</v>
      </c>
      <c r="B1031" s="310" t="s">
        <v>1883</v>
      </c>
      <c r="C1031" s="349"/>
      <c r="D1031" s="349"/>
      <c r="E1031" s="314"/>
      <c r="F1031" s="284" t="str">
        <f t="shared" si="118"/>
        <v>否</v>
      </c>
      <c r="G1031" s="163" t="str">
        <f t="shared" si="119"/>
        <v>项</v>
      </c>
    </row>
    <row r="1032" ht="18.75" spans="1:7">
      <c r="A1032" s="444" t="s">
        <v>1884</v>
      </c>
      <c r="B1032" s="310" t="s">
        <v>1885</v>
      </c>
      <c r="C1032" s="349">
        <v>0</v>
      </c>
      <c r="D1032" s="349">
        <v>0</v>
      </c>
      <c r="E1032" s="314" t="str">
        <f t="shared" si="117"/>
        <v/>
      </c>
      <c r="F1032" s="284" t="str">
        <f t="shared" si="118"/>
        <v>否</v>
      </c>
      <c r="G1032" s="163" t="str">
        <f t="shared" si="119"/>
        <v>项</v>
      </c>
    </row>
    <row r="1033" ht="18.75" spans="1:7">
      <c r="A1033" s="444" t="s">
        <v>1886</v>
      </c>
      <c r="B1033" s="310" t="s">
        <v>1887</v>
      </c>
      <c r="C1033" s="349"/>
      <c r="D1033" s="349"/>
      <c r="E1033" s="314"/>
      <c r="F1033" s="284" t="str">
        <f t="shared" si="118"/>
        <v>否</v>
      </c>
      <c r="G1033" s="163" t="str">
        <f t="shared" si="119"/>
        <v>项</v>
      </c>
    </row>
    <row r="1034" ht="18.75" spans="1:7">
      <c r="A1034" s="443" t="s">
        <v>1888</v>
      </c>
      <c r="B1034" s="307" t="s">
        <v>1889</v>
      </c>
      <c r="C1034" s="347"/>
      <c r="D1034" s="347"/>
      <c r="E1034" s="319"/>
      <c r="F1034" s="284" t="str">
        <f t="shared" si="118"/>
        <v>否</v>
      </c>
      <c r="G1034" s="163" t="str">
        <f t="shared" si="119"/>
        <v>款</v>
      </c>
    </row>
    <row r="1035" ht="18.75" spans="1:7">
      <c r="A1035" s="444" t="s">
        <v>1890</v>
      </c>
      <c r="B1035" s="310" t="s">
        <v>139</v>
      </c>
      <c r="C1035" s="349"/>
      <c r="D1035" s="349"/>
      <c r="E1035" s="314"/>
      <c r="F1035" s="284" t="str">
        <f t="shared" si="118"/>
        <v>否</v>
      </c>
      <c r="G1035" s="163" t="str">
        <f t="shared" si="119"/>
        <v>项</v>
      </c>
    </row>
    <row r="1036" ht="18.75" spans="1:7">
      <c r="A1036" s="444" t="s">
        <v>1891</v>
      </c>
      <c r="B1036" s="310" t="s">
        <v>141</v>
      </c>
      <c r="C1036" s="349">
        <v>0</v>
      </c>
      <c r="D1036" s="349">
        <v>0</v>
      </c>
      <c r="E1036" s="314" t="str">
        <f t="shared" si="117"/>
        <v/>
      </c>
      <c r="F1036" s="284" t="str">
        <f t="shared" si="118"/>
        <v>否</v>
      </c>
      <c r="G1036" s="163" t="str">
        <f t="shared" si="119"/>
        <v>项</v>
      </c>
    </row>
    <row r="1037" ht="18.75" spans="1:7">
      <c r="A1037" s="444" t="s">
        <v>1892</v>
      </c>
      <c r="B1037" s="310" t="s">
        <v>143</v>
      </c>
      <c r="C1037" s="349"/>
      <c r="D1037" s="349"/>
      <c r="E1037" s="314"/>
      <c r="F1037" s="284" t="str">
        <f t="shared" si="118"/>
        <v>否</v>
      </c>
      <c r="G1037" s="163" t="str">
        <f t="shared" si="119"/>
        <v>项</v>
      </c>
    </row>
    <row r="1038" ht="18.75" spans="1:7">
      <c r="A1038" s="444" t="s">
        <v>1893</v>
      </c>
      <c r="B1038" s="310" t="s">
        <v>1894</v>
      </c>
      <c r="C1038" s="349"/>
      <c r="D1038" s="349"/>
      <c r="E1038" s="314"/>
      <c r="F1038" s="284" t="str">
        <f t="shared" si="118"/>
        <v>否</v>
      </c>
      <c r="G1038" s="163" t="str">
        <f t="shared" si="119"/>
        <v>项</v>
      </c>
    </row>
    <row r="1039" ht="18.75" spans="1:7">
      <c r="A1039" s="444" t="s">
        <v>1895</v>
      </c>
      <c r="B1039" s="310" t="s">
        <v>1896</v>
      </c>
      <c r="C1039" s="349"/>
      <c r="D1039" s="349"/>
      <c r="E1039" s="314"/>
      <c r="F1039" s="284" t="str">
        <f t="shared" si="118"/>
        <v>否</v>
      </c>
      <c r="G1039" s="163" t="str">
        <f t="shared" si="119"/>
        <v>项</v>
      </c>
    </row>
    <row r="1040" ht="18.75" spans="1:7">
      <c r="A1040" s="444" t="s">
        <v>1897</v>
      </c>
      <c r="B1040" s="310" t="s">
        <v>1898</v>
      </c>
      <c r="C1040" s="349">
        <v>0</v>
      </c>
      <c r="D1040" s="349">
        <v>0</v>
      </c>
      <c r="E1040" s="314" t="str">
        <f t="shared" si="117"/>
        <v/>
      </c>
      <c r="F1040" s="284" t="str">
        <f t="shared" si="118"/>
        <v>否</v>
      </c>
      <c r="G1040" s="163" t="str">
        <f t="shared" si="119"/>
        <v>项</v>
      </c>
    </row>
    <row r="1041" ht="18.75" spans="1:7">
      <c r="A1041" s="444" t="s">
        <v>1899</v>
      </c>
      <c r="B1041" s="310" t="s">
        <v>1900</v>
      </c>
      <c r="C1041" s="349"/>
      <c r="D1041" s="349"/>
      <c r="E1041" s="314"/>
      <c r="F1041" s="284" t="str">
        <f t="shared" si="118"/>
        <v>否</v>
      </c>
      <c r="G1041" s="163" t="str">
        <f t="shared" si="119"/>
        <v>项</v>
      </c>
    </row>
    <row r="1042" ht="18.75" spans="1:7">
      <c r="A1042" s="444" t="s">
        <v>1901</v>
      </c>
      <c r="B1042" s="310" t="s">
        <v>1902</v>
      </c>
      <c r="C1042" s="349">
        <v>0</v>
      </c>
      <c r="D1042" s="349">
        <v>0</v>
      </c>
      <c r="E1042" s="314" t="str">
        <f t="shared" si="117"/>
        <v/>
      </c>
      <c r="F1042" s="284" t="str">
        <f t="shared" si="118"/>
        <v>否</v>
      </c>
      <c r="G1042" s="163" t="str">
        <f t="shared" si="119"/>
        <v>项</v>
      </c>
    </row>
    <row r="1043" ht="18.75" spans="1:7">
      <c r="A1043" s="444" t="s">
        <v>1903</v>
      </c>
      <c r="B1043" s="310" t="s">
        <v>1904</v>
      </c>
      <c r="C1043" s="349">
        <v>0</v>
      </c>
      <c r="D1043" s="349">
        <v>0</v>
      </c>
      <c r="E1043" s="314" t="str">
        <f t="shared" si="117"/>
        <v/>
      </c>
      <c r="F1043" s="284" t="str">
        <f t="shared" si="118"/>
        <v>否</v>
      </c>
      <c r="G1043" s="163" t="str">
        <f t="shared" si="119"/>
        <v>项</v>
      </c>
    </row>
    <row r="1044" ht="18.75" spans="1:7">
      <c r="A1044" s="444" t="s">
        <v>1905</v>
      </c>
      <c r="B1044" s="310" t="s">
        <v>1906</v>
      </c>
      <c r="C1044" s="349">
        <v>0</v>
      </c>
      <c r="D1044" s="349">
        <v>0</v>
      </c>
      <c r="E1044" s="314" t="str">
        <f t="shared" si="117"/>
        <v/>
      </c>
      <c r="F1044" s="284" t="str">
        <f t="shared" si="118"/>
        <v>否</v>
      </c>
      <c r="G1044" s="163" t="str">
        <f t="shared" si="119"/>
        <v>项</v>
      </c>
    </row>
    <row r="1045" ht="18.75" spans="1:7">
      <c r="A1045" s="444" t="s">
        <v>1907</v>
      </c>
      <c r="B1045" s="310" t="s">
        <v>1908</v>
      </c>
      <c r="C1045" s="349">
        <v>0</v>
      </c>
      <c r="D1045" s="349">
        <v>0</v>
      </c>
      <c r="E1045" s="314" t="str">
        <f t="shared" si="117"/>
        <v/>
      </c>
      <c r="F1045" s="284" t="str">
        <f t="shared" si="118"/>
        <v>否</v>
      </c>
      <c r="G1045" s="163" t="str">
        <f t="shared" si="119"/>
        <v>项</v>
      </c>
    </row>
    <row r="1046" ht="18.75" spans="1:7">
      <c r="A1046" s="444" t="s">
        <v>1909</v>
      </c>
      <c r="B1046" s="310" t="s">
        <v>1910</v>
      </c>
      <c r="C1046" s="349">
        <v>0</v>
      </c>
      <c r="D1046" s="349">
        <v>0</v>
      </c>
      <c r="E1046" s="314" t="str">
        <f t="shared" si="117"/>
        <v/>
      </c>
      <c r="F1046" s="284" t="str">
        <f t="shared" si="118"/>
        <v>否</v>
      </c>
      <c r="G1046" s="163" t="str">
        <f t="shared" si="119"/>
        <v>项</v>
      </c>
    </row>
    <row r="1047" ht="18.75" spans="1:7">
      <c r="A1047" s="444" t="s">
        <v>1911</v>
      </c>
      <c r="B1047" s="310" t="s">
        <v>1912</v>
      </c>
      <c r="C1047" s="349">
        <v>0</v>
      </c>
      <c r="D1047" s="349">
        <v>0</v>
      </c>
      <c r="E1047" s="314" t="str">
        <f t="shared" si="117"/>
        <v/>
      </c>
      <c r="F1047" s="284" t="str">
        <f t="shared" si="118"/>
        <v>否</v>
      </c>
      <c r="G1047" s="163" t="str">
        <f t="shared" si="119"/>
        <v>项</v>
      </c>
    </row>
    <row r="1048" ht="18.75" spans="1:7">
      <c r="A1048" s="444" t="s">
        <v>1913</v>
      </c>
      <c r="B1048" s="310" t="s">
        <v>1914</v>
      </c>
      <c r="C1048" s="349">
        <v>0</v>
      </c>
      <c r="D1048" s="349">
        <v>0</v>
      </c>
      <c r="E1048" s="314" t="str">
        <f t="shared" si="117"/>
        <v/>
      </c>
      <c r="F1048" s="284" t="str">
        <f t="shared" si="118"/>
        <v>否</v>
      </c>
      <c r="G1048" s="163" t="str">
        <f t="shared" si="119"/>
        <v>项</v>
      </c>
    </row>
    <row r="1049" ht="18.75" spans="1:7">
      <c r="A1049" s="444" t="s">
        <v>1915</v>
      </c>
      <c r="B1049" s="310" t="s">
        <v>1916</v>
      </c>
      <c r="C1049" s="349"/>
      <c r="D1049" s="349"/>
      <c r="E1049" s="314"/>
      <c r="F1049" s="284" t="str">
        <f t="shared" si="118"/>
        <v>否</v>
      </c>
      <c r="G1049" s="163" t="str">
        <f t="shared" si="119"/>
        <v>项</v>
      </c>
    </row>
    <row r="1050" ht="18.75" spans="1:7">
      <c r="A1050" s="443" t="s">
        <v>1917</v>
      </c>
      <c r="B1050" s="307" t="s">
        <v>1918</v>
      </c>
      <c r="C1050" s="347"/>
      <c r="D1050" s="347"/>
      <c r="E1050" s="319"/>
      <c r="F1050" s="284" t="str">
        <f t="shared" si="118"/>
        <v>否</v>
      </c>
      <c r="G1050" s="163" t="str">
        <f t="shared" si="119"/>
        <v>款</v>
      </c>
    </row>
    <row r="1051" ht="18.75" spans="1:7">
      <c r="A1051" s="444" t="s">
        <v>1919</v>
      </c>
      <c r="B1051" s="310" t="s">
        <v>139</v>
      </c>
      <c r="C1051" s="349"/>
      <c r="D1051" s="349"/>
      <c r="E1051" s="314"/>
      <c r="F1051" s="284" t="str">
        <f t="shared" si="118"/>
        <v>否</v>
      </c>
      <c r="G1051" s="163" t="str">
        <f t="shared" si="119"/>
        <v>项</v>
      </c>
    </row>
    <row r="1052" ht="18.75" spans="1:7">
      <c r="A1052" s="444" t="s">
        <v>1920</v>
      </c>
      <c r="B1052" s="310" t="s">
        <v>141</v>
      </c>
      <c r="C1052" s="349">
        <v>0</v>
      </c>
      <c r="D1052" s="349">
        <v>0</v>
      </c>
      <c r="E1052" s="314" t="str">
        <f t="shared" si="117"/>
        <v/>
      </c>
      <c r="F1052" s="284" t="str">
        <f t="shared" si="118"/>
        <v>否</v>
      </c>
      <c r="G1052" s="163" t="str">
        <f t="shared" si="119"/>
        <v>项</v>
      </c>
    </row>
    <row r="1053" ht="18.75" spans="1:7">
      <c r="A1053" s="444" t="s">
        <v>1921</v>
      </c>
      <c r="B1053" s="310" t="s">
        <v>143</v>
      </c>
      <c r="C1053" s="349">
        <v>0</v>
      </c>
      <c r="D1053" s="349">
        <v>0</v>
      </c>
      <c r="E1053" s="314" t="str">
        <f t="shared" si="117"/>
        <v/>
      </c>
      <c r="F1053" s="284" t="str">
        <f t="shared" si="118"/>
        <v>否</v>
      </c>
      <c r="G1053" s="163" t="str">
        <f t="shared" si="119"/>
        <v>项</v>
      </c>
    </row>
    <row r="1054" ht="18.75" spans="1:7">
      <c r="A1054" s="444" t="s">
        <v>1922</v>
      </c>
      <c r="B1054" s="310" t="s">
        <v>1923</v>
      </c>
      <c r="C1054" s="349">
        <v>0</v>
      </c>
      <c r="D1054" s="349">
        <v>0</v>
      </c>
      <c r="E1054" s="314" t="str">
        <f t="shared" si="117"/>
        <v/>
      </c>
      <c r="F1054" s="284" t="str">
        <f t="shared" si="118"/>
        <v>否</v>
      </c>
      <c r="G1054" s="163" t="str">
        <f t="shared" si="119"/>
        <v>项</v>
      </c>
    </row>
    <row r="1055" ht="18.75" spans="1:7">
      <c r="A1055" s="443" t="s">
        <v>1924</v>
      </c>
      <c r="B1055" s="307" t="s">
        <v>1925</v>
      </c>
      <c r="C1055" s="347">
        <f>SUBTOTAL(9,C1056:C1071)</f>
        <v>2055</v>
      </c>
      <c r="D1055" s="347">
        <f>SUBTOTAL(9,D1056:D1071)</f>
        <v>512</v>
      </c>
      <c r="E1055" s="185">
        <f>(D1055-C1055)/C1055</f>
        <v>-0.751</v>
      </c>
      <c r="F1055" s="284" t="str">
        <f t="shared" si="118"/>
        <v>是</v>
      </c>
      <c r="G1055" s="163" t="str">
        <f t="shared" si="119"/>
        <v>款</v>
      </c>
    </row>
    <row r="1056" ht="18.75" spans="1:7">
      <c r="A1056" s="444" t="s">
        <v>1926</v>
      </c>
      <c r="B1056" s="310" t="s">
        <v>139</v>
      </c>
      <c r="C1056" s="349"/>
      <c r="D1056" s="349"/>
      <c r="E1056" s="314"/>
      <c r="F1056" s="284" t="str">
        <f t="shared" si="118"/>
        <v>否</v>
      </c>
      <c r="G1056" s="163" t="str">
        <f t="shared" si="119"/>
        <v>项</v>
      </c>
    </row>
    <row r="1057" ht="18.75" spans="1:7">
      <c r="A1057" s="444" t="s">
        <v>1927</v>
      </c>
      <c r="B1057" s="310" t="s">
        <v>141</v>
      </c>
      <c r="C1057" s="349">
        <v>0</v>
      </c>
      <c r="D1057" s="349">
        <v>0</v>
      </c>
      <c r="E1057" s="314" t="str">
        <f t="shared" si="117"/>
        <v/>
      </c>
      <c r="F1057" s="284" t="str">
        <f t="shared" si="118"/>
        <v>否</v>
      </c>
      <c r="G1057" s="163" t="str">
        <f t="shared" si="119"/>
        <v>项</v>
      </c>
    </row>
    <row r="1058" ht="18.75" spans="1:7">
      <c r="A1058" s="444" t="s">
        <v>1928</v>
      </c>
      <c r="B1058" s="310" t="s">
        <v>143</v>
      </c>
      <c r="C1058" s="349"/>
      <c r="D1058" s="349"/>
      <c r="E1058" s="314"/>
      <c r="F1058" s="284" t="str">
        <f t="shared" si="118"/>
        <v>否</v>
      </c>
      <c r="G1058" s="163" t="str">
        <f t="shared" si="119"/>
        <v>项</v>
      </c>
    </row>
    <row r="1059" ht="18.75" spans="1:7">
      <c r="A1059" s="444" t="s">
        <v>1929</v>
      </c>
      <c r="B1059" s="310" t="s">
        <v>1930</v>
      </c>
      <c r="C1059" s="349">
        <v>0</v>
      </c>
      <c r="D1059" s="349">
        <v>0</v>
      </c>
      <c r="E1059" s="314" t="str">
        <f t="shared" si="117"/>
        <v/>
      </c>
      <c r="F1059" s="284" t="str">
        <f t="shared" si="118"/>
        <v>否</v>
      </c>
      <c r="G1059" s="163" t="str">
        <f t="shared" si="119"/>
        <v>项</v>
      </c>
    </row>
    <row r="1060" ht="18.75" spans="1:7">
      <c r="A1060" s="444" t="s">
        <v>1931</v>
      </c>
      <c r="B1060" s="310" t="s">
        <v>1932</v>
      </c>
      <c r="C1060" s="349">
        <v>0</v>
      </c>
      <c r="D1060" s="349">
        <v>0</v>
      </c>
      <c r="E1060" s="314" t="str">
        <f t="shared" si="117"/>
        <v/>
      </c>
      <c r="F1060" s="284" t="str">
        <f t="shared" si="118"/>
        <v>否</v>
      </c>
      <c r="G1060" s="163" t="str">
        <f t="shared" si="119"/>
        <v>项</v>
      </c>
    </row>
    <row r="1061" ht="18.75" spans="1:7">
      <c r="A1061" s="444" t="s">
        <v>1933</v>
      </c>
      <c r="B1061" s="310" t="s">
        <v>1934</v>
      </c>
      <c r="C1061" s="349">
        <v>355</v>
      </c>
      <c r="D1061" s="349"/>
      <c r="E1061" s="190">
        <f>(D1061-C1061)/C1061</f>
        <v>-1</v>
      </c>
      <c r="F1061" s="284" t="str">
        <f t="shared" si="118"/>
        <v>是</v>
      </c>
      <c r="G1061" s="163" t="str">
        <f t="shared" si="119"/>
        <v>项</v>
      </c>
    </row>
    <row r="1062" ht="18.75" spans="1:7">
      <c r="A1062" s="444" t="s">
        <v>1935</v>
      </c>
      <c r="B1062" s="310" t="s">
        <v>1936</v>
      </c>
      <c r="C1062" s="349"/>
      <c r="D1062" s="349"/>
      <c r="E1062" s="314"/>
      <c r="F1062" s="284" t="str">
        <f t="shared" si="118"/>
        <v>否</v>
      </c>
      <c r="G1062" s="163" t="str">
        <f t="shared" si="119"/>
        <v>项</v>
      </c>
    </row>
    <row r="1063" ht="18.75" spans="1:7">
      <c r="A1063" s="444" t="s">
        <v>1937</v>
      </c>
      <c r="B1063" s="310" t="s">
        <v>1938</v>
      </c>
      <c r="C1063" s="349">
        <v>0</v>
      </c>
      <c r="D1063" s="349">
        <v>0</v>
      </c>
      <c r="E1063" s="314" t="str">
        <f t="shared" si="117"/>
        <v/>
      </c>
      <c r="F1063" s="284" t="str">
        <f t="shared" si="118"/>
        <v>否</v>
      </c>
      <c r="G1063" s="163" t="str">
        <f t="shared" si="119"/>
        <v>项</v>
      </c>
    </row>
    <row r="1064" ht="18.75" spans="1:7">
      <c r="A1064" s="444" t="s">
        <v>1939</v>
      </c>
      <c r="B1064" s="310" t="s">
        <v>1940</v>
      </c>
      <c r="C1064" s="349"/>
      <c r="D1064" s="349"/>
      <c r="E1064" s="314"/>
      <c r="F1064" s="284" t="str">
        <f t="shared" si="118"/>
        <v>否</v>
      </c>
      <c r="G1064" s="163" t="str">
        <f t="shared" si="119"/>
        <v>项</v>
      </c>
    </row>
    <row r="1065" ht="18.75" spans="1:7">
      <c r="A1065" s="444" t="s">
        <v>1941</v>
      </c>
      <c r="B1065" s="310" t="s">
        <v>1942</v>
      </c>
      <c r="C1065" s="349"/>
      <c r="D1065" s="349"/>
      <c r="E1065" s="314"/>
      <c r="F1065" s="284" t="str">
        <f t="shared" si="118"/>
        <v>否</v>
      </c>
      <c r="G1065" s="163" t="str">
        <f t="shared" si="119"/>
        <v>项</v>
      </c>
    </row>
    <row r="1066" ht="18.75" spans="1:7">
      <c r="A1066" s="444" t="s">
        <v>1943</v>
      </c>
      <c r="B1066" s="310" t="s">
        <v>1815</v>
      </c>
      <c r="C1066" s="349">
        <v>0</v>
      </c>
      <c r="D1066" s="349">
        <v>0</v>
      </c>
      <c r="E1066" s="314" t="str">
        <f t="shared" si="117"/>
        <v/>
      </c>
      <c r="F1066" s="284" t="str">
        <f t="shared" si="118"/>
        <v>否</v>
      </c>
      <c r="G1066" s="163" t="str">
        <f t="shared" si="119"/>
        <v>项</v>
      </c>
    </row>
    <row r="1067" ht="18.75" spans="1:7">
      <c r="A1067" s="444" t="s">
        <v>1944</v>
      </c>
      <c r="B1067" s="310" t="s">
        <v>1945</v>
      </c>
      <c r="C1067" s="349">
        <v>0</v>
      </c>
      <c r="D1067" s="349">
        <v>0</v>
      </c>
      <c r="E1067" s="314" t="str">
        <f t="shared" si="117"/>
        <v/>
      </c>
      <c r="F1067" s="284" t="str">
        <f t="shared" si="118"/>
        <v>否</v>
      </c>
      <c r="G1067" s="163" t="str">
        <f t="shared" si="119"/>
        <v>项</v>
      </c>
    </row>
    <row r="1068" ht="18.75" spans="1:7">
      <c r="A1068" s="446">
        <v>2150516</v>
      </c>
      <c r="B1068" s="454" t="s">
        <v>1946</v>
      </c>
      <c r="C1068" s="349">
        <v>0</v>
      </c>
      <c r="D1068" s="349">
        <v>0</v>
      </c>
      <c r="E1068" s="314" t="str">
        <f t="shared" si="117"/>
        <v/>
      </c>
      <c r="F1068" s="284" t="str">
        <f t="shared" si="118"/>
        <v>否</v>
      </c>
      <c r="G1068" s="163" t="str">
        <f t="shared" si="119"/>
        <v>项</v>
      </c>
    </row>
    <row r="1069" ht="18.75" spans="1:7">
      <c r="A1069" s="446">
        <v>2150517</v>
      </c>
      <c r="B1069" s="454" t="s">
        <v>1947</v>
      </c>
      <c r="C1069" s="349">
        <v>1700</v>
      </c>
      <c r="D1069" s="349">
        <v>512</v>
      </c>
      <c r="E1069" s="190">
        <f>(D1069-C1069)/C1069</f>
        <v>-0.699</v>
      </c>
      <c r="F1069" s="284" t="str">
        <f t="shared" si="118"/>
        <v>是</v>
      </c>
      <c r="G1069" s="163" t="str">
        <f t="shared" si="119"/>
        <v>项</v>
      </c>
    </row>
    <row r="1070" ht="18.75" spans="1:7">
      <c r="A1070" s="446">
        <v>2150550</v>
      </c>
      <c r="B1070" s="454" t="s">
        <v>157</v>
      </c>
      <c r="C1070" s="349">
        <v>0</v>
      </c>
      <c r="D1070" s="349">
        <v>0</v>
      </c>
      <c r="E1070" s="314" t="str">
        <f t="shared" si="117"/>
        <v/>
      </c>
      <c r="F1070" s="284" t="str">
        <f t="shared" si="118"/>
        <v>否</v>
      </c>
      <c r="G1070" s="163" t="str">
        <f t="shared" si="119"/>
        <v>项</v>
      </c>
    </row>
    <row r="1071" ht="18.75" spans="1:7">
      <c r="A1071" s="444" t="s">
        <v>1948</v>
      </c>
      <c r="B1071" s="310" t="s">
        <v>1949</v>
      </c>
      <c r="C1071" s="349"/>
      <c r="D1071" s="349"/>
      <c r="E1071" s="314"/>
      <c r="F1071" s="284" t="str">
        <f t="shared" si="118"/>
        <v>否</v>
      </c>
      <c r="G1071" s="163" t="str">
        <f t="shared" si="119"/>
        <v>项</v>
      </c>
    </row>
    <row r="1072" ht="18.75" spans="1:7">
      <c r="A1072" s="443" t="s">
        <v>1950</v>
      </c>
      <c r="B1072" s="307" t="s">
        <v>1951</v>
      </c>
      <c r="C1072" s="347"/>
      <c r="D1072" s="347"/>
      <c r="E1072" s="319"/>
      <c r="F1072" s="284" t="str">
        <f t="shared" si="118"/>
        <v>否</v>
      </c>
      <c r="G1072" s="163" t="str">
        <f t="shared" si="119"/>
        <v>款</v>
      </c>
    </row>
    <row r="1073" ht="18.75" spans="1:7">
      <c r="A1073" s="444" t="s">
        <v>1952</v>
      </c>
      <c r="B1073" s="310" t="s">
        <v>139</v>
      </c>
      <c r="C1073" s="349"/>
      <c r="D1073" s="349"/>
      <c r="E1073" s="314"/>
      <c r="F1073" s="284" t="str">
        <f t="shared" si="118"/>
        <v>否</v>
      </c>
      <c r="G1073" s="163" t="str">
        <f t="shared" si="119"/>
        <v>项</v>
      </c>
    </row>
    <row r="1074" ht="18.75" spans="1:7">
      <c r="A1074" s="444" t="s">
        <v>1953</v>
      </c>
      <c r="B1074" s="310" t="s">
        <v>141</v>
      </c>
      <c r="C1074" s="349">
        <v>0</v>
      </c>
      <c r="D1074" s="349">
        <v>0</v>
      </c>
      <c r="E1074" s="314" t="str">
        <f t="shared" si="117"/>
        <v/>
      </c>
      <c r="F1074" s="284" t="str">
        <f t="shared" si="118"/>
        <v>否</v>
      </c>
      <c r="G1074" s="163" t="str">
        <f t="shared" si="119"/>
        <v>项</v>
      </c>
    </row>
    <row r="1075" ht="18.75" spans="1:7">
      <c r="A1075" s="444" t="s">
        <v>1954</v>
      </c>
      <c r="B1075" s="310" t="s">
        <v>143</v>
      </c>
      <c r="C1075" s="349">
        <v>0</v>
      </c>
      <c r="D1075" s="349">
        <v>0</v>
      </c>
      <c r="E1075" s="314" t="str">
        <f t="shared" si="117"/>
        <v/>
      </c>
      <c r="F1075" s="284" t="str">
        <f t="shared" si="118"/>
        <v>否</v>
      </c>
      <c r="G1075" s="163" t="str">
        <f t="shared" si="119"/>
        <v>项</v>
      </c>
    </row>
    <row r="1076" ht="18.75" spans="1:7">
      <c r="A1076" s="444" t="s">
        <v>1955</v>
      </c>
      <c r="B1076" s="310" t="s">
        <v>1956</v>
      </c>
      <c r="C1076" s="349">
        <v>0</v>
      </c>
      <c r="D1076" s="349">
        <v>0</v>
      </c>
      <c r="E1076" s="314" t="str">
        <f t="shared" si="117"/>
        <v/>
      </c>
      <c r="F1076" s="284" t="str">
        <f t="shared" si="118"/>
        <v>否</v>
      </c>
      <c r="G1076" s="163" t="str">
        <f t="shared" si="119"/>
        <v>项</v>
      </c>
    </row>
    <row r="1077" ht="18.75" spans="1:7">
      <c r="A1077" s="444" t="s">
        <v>1957</v>
      </c>
      <c r="B1077" s="310" t="s">
        <v>1958</v>
      </c>
      <c r="C1077" s="349">
        <v>0</v>
      </c>
      <c r="D1077" s="349">
        <v>0</v>
      </c>
      <c r="E1077" s="314" t="str">
        <f t="shared" si="117"/>
        <v/>
      </c>
      <c r="F1077" s="284" t="str">
        <f t="shared" si="118"/>
        <v>否</v>
      </c>
      <c r="G1077" s="163" t="str">
        <f t="shared" si="119"/>
        <v>项</v>
      </c>
    </row>
    <row r="1078" ht="18.75" spans="1:7">
      <c r="A1078" s="444" t="s">
        <v>1959</v>
      </c>
      <c r="B1078" s="310" t="s">
        <v>1960</v>
      </c>
      <c r="C1078" s="349"/>
      <c r="D1078" s="349"/>
      <c r="E1078" s="314"/>
      <c r="F1078" s="284" t="str">
        <f t="shared" si="118"/>
        <v>否</v>
      </c>
      <c r="G1078" s="163" t="str">
        <f t="shared" si="119"/>
        <v>项</v>
      </c>
    </row>
    <row r="1079" ht="18.75" spans="1:7">
      <c r="A1079" s="443" t="s">
        <v>1961</v>
      </c>
      <c r="B1079" s="307" t="s">
        <v>1962</v>
      </c>
      <c r="C1079" s="347">
        <f>SUBTOTAL(9,C1080:C1086)</f>
        <v>20</v>
      </c>
      <c r="D1079" s="347">
        <f>SUBTOTAL(9,D1080:D1086)</f>
        <v>200</v>
      </c>
      <c r="E1079" s="185">
        <f>(D1079-C1079)/C1079</f>
        <v>9</v>
      </c>
      <c r="F1079" s="284" t="str">
        <f t="shared" si="118"/>
        <v>是</v>
      </c>
      <c r="G1079" s="163" t="str">
        <f t="shared" si="119"/>
        <v>款</v>
      </c>
    </row>
    <row r="1080" ht="18.75" spans="1:7">
      <c r="A1080" s="444" t="s">
        <v>1963</v>
      </c>
      <c r="B1080" s="310" t="s">
        <v>139</v>
      </c>
      <c r="C1080" s="349">
        <v>0</v>
      </c>
      <c r="D1080" s="349">
        <v>0</v>
      </c>
      <c r="E1080" s="314" t="str">
        <f t="shared" si="117"/>
        <v/>
      </c>
      <c r="F1080" s="284" t="str">
        <f t="shared" si="118"/>
        <v>否</v>
      </c>
      <c r="G1080" s="163" t="str">
        <f t="shared" si="119"/>
        <v>项</v>
      </c>
    </row>
    <row r="1081" ht="18.75" spans="1:7">
      <c r="A1081" s="444" t="s">
        <v>1964</v>
      </c>
      <c r="B1081" s="310" t="s">
        <v>141</v>
      </c>
      <c r="C1081" s="349">
        <v>20</v>
      </c>
      <c r="D1081" s="349">
        <v>0</v>
      </c>
      <c r="E1081" s="314">
        <f t="shared" si="117"/>
        <v>-1</v>
      </c>
      <c r="F1081" s="284" t="str">
        <f t="shared" si="118"/>
        <v>是</v>
      </c>
      <c r="G1081" s="163" t="str">
        <f t="shared" si="119"/>
        <v>项</v>
      </c>
    </row>
    <row r="1082" ht="18.75" spans="1:7">
      <c r="A1082" s="444" t="s">
        <v>1965</v>
      </c>
      <c r="B1082" s="310" t="s">
        <v>143</v>
      </c>
      <c r="C1082" s="349">
        <v>0</v>
      </c>
      <c r="D1082" s="349">
        <v>0</v>
      </c>
      <c r="E1082" s="314" t="str">
        <f t="shared" si="117"/>
        <v/>
      </c>
      <c r="F1082" s="284" t="str">
        <f t="shared" si="118"/>
        <v>否</v>
      </c>
      <c r="G1082" s="163" t="str">
        <f t="shared" si="119"/>
        <v>项</v>
      </c>
    </row>
    <row r="1083" ht="18.75" spans="1:7">
      <c r="A1083" s="444" t="s">
        <v>1966</v>
      </c>
      <c r="B1083" s="310" t="s">
        <v>1967</v>
      </c>
      <c r="C1083" s="349">
        <v>0</v>
      </c>
      <c r="D1083" s="349">
        <v>0</v>
      </c>
      <c r="E1083" s="314" t="str">
        <f t="shared" si="117"/>
        <v/>
      </c>
      <c r="F1083" s="284" t="str">
        <f t="shared" si="118"/>
        <v>否</v>
      </c>
      <c r="G1083" s="163" t="str">
        <f t="shared" si="119"/>
        <v>项</v>
      </c>
    </row>
    <row r="1084" ht="18.75" spans="1:7">
      <c r="A1084" s="444" t="s">
        <v>1968</v>
      </c>
      <c r="B1084" s="310" t="s">
        <v>1969</v>
      </c>
      <c r="C1084" s="349"/>
      <c r="D1084" s="349">
        <v>200</v>
      </c>
      <c r="E1084" s="190"/>
      <c r="F1084" s="284" t="str">
        <f t="shared" si="118"/>
        <v>是</v>
      </c>
      <c r="G1084" s="163" t="str">
        <f t="shared" si="119"/>
        <v>项</v>
      </c>
    </row>
    <row r="1085" ht="18.75" spans="1:7">
      <c r="A1085" s="446">
        <v>2150806</v>
      </c>
      <c r="B1085" s="451" t="s">
        <v>1970</v>
      </c>
      <c r="C1085" s="349">
        <v>0</v>
      </c>
      <c r="D1085" s="349">
        <v>0</v>
      </c>
      <c r="E1085" s="314" t="str">
        <f t="shared" si="117"/>
        <v/>
      </c>
      <c r="F1085" s="284" t="str">
        <f t="shared" si="118"/>
        <v>否</v>
      </c>
      <c r="G1085" s="163" t="str">
        <f t="shared" si="119"/>
        <v>项</v>
      </c>
    </row>
    <row r="1086" ht="18.75" spans="1:7">
      <c r="A1086" s="444" t="s">
        <v>1971</v>
      </c>
      <c r="B1086" s="310" t="s">
        <v>1972</v>
      </c>
      <c r="C1086" s="349"/>
      <c r="D1086" s="349"/>
      <c r="E1086" s="314"/>
      <c r="F1086" s="284" t="str">
        <f t="shared" si="118"/>
        <v>否</v>
      </c>
      <c r="G1086" s="163" t="str">
        <f t="shared" si="119"/>
        <v>项</v>
      </c>
    </row>
    <row r="1087" ht="18.75" spans="1:7">
      <c r="A1087" s="443" t="s">
        <v>1973</v>
      </c>
      <c r="B1087" s="307" t="s">
        <v>1974</v>
      </c>
      <c r="C1087" s="347"/>
      <c r="D1087" s="347"/>
      <c r="E1087" s="319"/>
      <c r="F1087" s="284" t="str">
        <f t="shared" si="118"/>
        <v>否</v>
      </c>
      <c r="G1087" s="163" t="str">
        <f t="shared" si="119"/>
        <v>款</v>
      </c>
    </row>
    <row r="1088" ht="18.75" spans="1:7">
      <c r="A1088" s="444" t="s">
        <v>1975</v>
      </c>
      <c r="B1088" s="310" t="s">
        <v>1976</v>
      </c>
      <c r="C1088" s="349">
        <v>0</v>
      </c>
      <c r="D1088" s="349">
        <v>0</v>
      </c>
      <c r="E1088" s="314" t="str">
        <f t="shared" si="117"/>
        <v/>
      </c>
      <c r="F1088" s="284" t="str">
        <f t="shared" si="118"/>
        <v>否</v>
      </c>
      <c r="G1088" s="163" t="str">
        <f t="shared" si="119"/>
        <v>项</v>
      </c>
    </row>
    <row r="1089" ht="18.75" spans="1:7">
      <c r="A1089" s="444" t="s">
        <v>1977</v>
      </c>
      <c r="B1089" s="310" t="s">
        <v>1978</v>
      </c>
      <c r="C1089" s="349">
        <v>0</v>
      </c>
      <c r="D1089" s="349">
        <v>0</v>
      </c>
      <c r="E1089" s="314" t="str">
        <f t="shared" si="117"/>
        <v/>
      </c>
      <c r="F1089" s="284" t="str">
        <f t="shared" si="118"/>
        <v>否</v>
      </c>
      <c r="G1089" s="163" t="str">
        <f t="shared" si="119"/>
        <v>项</v>
      </c>
    </row>
    <row r="1090" ht="18.75" spans="1:7">
      <c r="A1090" s="444" t="s">
        <v>1979</v>
      </c>
      <c r="B1090" s="310" t="s">
        <v>1980</v>
      </c>
      <c r="C1090" s="349">
        <v>0</v>
      </c>
      <c r="D1090" s="349">
        <v>0</v>
      </c>
      <c r="E1090" s="314" t="str">
        <f t="shared" si="117"/>
        <v/>
      </c>
      <c r="F1090" s="284" t="str">
        <f t="shared" ref="F1090:F1112" si="120">IF(LEN(A1090)=3,"是",IF(B1090&lt;&gt;"",IF(SUM(C1090:D1090)&lt;&gt;0,"是","否"),"是"))</f>
        <v>否</v>
      </c>
      <c r="G1090" s="163" t="str">
        <f t="shared" ref="G1090:G1112" si="121">IF(LEN(A1090)=3,"类",IF(LEN(A1090)=5,"款","项"))</f>
        <v>项</v>
      </c>
    </row>
    <row r="1091" ht="18.75" spans="1:7">
      <c r="A1091" s="444" t="s">
        <v>1981</v>
      </c>
      <c r="B1091" s="310" t="s">
        <v>1982</v>
      </c>
      <c r="C1091" s="349">
        <v>0</v>
      </c>
      <c r="D1091" s="349">
        <v>0</v>
      </c>
      <c r="E1091" s="314" t="str">
        <f t="shared" si="117"/>
        <v/>
      </c>
      <c r="F1091" s="284" t="str">
        <f t="shared" si="120"/>
        <v>否</v>
      </c>
      <c r="G1091" s="163" t="str">
        <f t="shared" si="121"/>
        <v>项</v>
      </c>
    </row>
    <row r="1092" ht="18.75" spans="1:7">
      <c r="A1092" s="444" t="s">
        <v>1983</v>
      </c>
      <c r="B1092" s="310" t="s">
        <v>1984</v>
      </c>
      <c r="C1092" s="349"/>
      <c r="D1092" s="349"/>
      <c r="E1092" s="314"/>
      <c r="F1092" s="284" t="str">
        <f t="shared" si="120"/>
        <v>否</v>
      </c>
      <c r="G1092" s="163" t="str">
        <f t="shared" si="121"/>
        <v>项</v>
      </c>
    </row>
    <row r="1093" ht="18.75" spans="1:7">
      <c r="A1093" s="443" t="s">
        <v>97</v>
      </c>
      <c r="B1093" s="307" t="s">
        <v>98</v>
      </c>
      <c r="C1093" s="347">
        <f>C1094+C1104+C1110</f>
        <v>1048</v>
      </c>
      <c r="D1093" s="347">
        <f>D1094+D1104+D1110</f>
        <v>906</v>
      </c>
      <c r="E1093" s="185">
        <f>(D1093-C1093)/C1093</f>
        <v>-0.135</v>
      </c>
      <c r="F1093" s="284" t="str">
        <f t="shared" si="120"/>
        <v>是</v>
      </c>
      <c r="G1093" s="163" t="str">
        <f t="shared" si="121"/>
        <v>类</v>
      </c>
    </row>
    <row r="1094" ht="18.75" spans="1:7">
      <c r="A1094" s="443" t="s">
        <v>1985</v>
      </c>
      <c r="B1094" s="307" t="s">
        <v>1986</v>
      </c>
      <c r="C1094" s="347">
        <f>SUBTOTAL(9,C1095:C1103)</f>
        <v>358</v>
      </c>
      <c r="D1094" s="347">
        <f>SUBTOTAL(9,D1095:D1103)</f>
        <v>158</v>
      </c>
      <c r="E1094" s="185">
        <f>(D1094-C1094)/C1094</f>
        <v>-0.559</v>
      </c>
      <c r="F1094" s="284" t="str">
        <f t="shared" si="120"/>
        <v>是</v>
      </c>
      <c r="G1094" s="163" t="str">
        <f t="shared" si="121"/>
        <v>款</v>
      </c>
    </row>
    <row r="1095" ht="18.75" spans="1:7">
      <c r="A1095" s="444" t="s">
        <v>1987</v>
      </c>
      <c r="B1095" s="310" t="s">
        <v>139</v>
      </c>
      <c r="C1095" s="448">
        <v>135</v>
      </c>
      <c r="D1095" s="349">
        <v>158</v>
      </c>
      <c r="E1095" s="314">
        <f t="shared" ref="E1095:E1103" si="122">IF(C1095&gt;0,D1095/C1095-1,IF(C1095&lt;0,-(D1095/C1095-1),""))</f>
        <v>0.17</v>
      </c>
      <c r="F1095" s="284" t="str">
        <f t="shared" si="120"/>
        <v>是</v>
      </c>
      <c r="G1095" s="163" t="str">
        <f t="shared" si="121"/>
        <v>项</v>
      </c>
    </row>
    <row r="1096" ht="18.75" spans="1:7">
      <c r="A1096" s="444" t="s">
        <v>1988</v>
      </c>
      <c r="B1096" s="310" t="s">
        <v>141</v>
      </c>
      <c r="C1096" s="448">
        <v>5</v>
      </c>
      <c r="D1096" s="349">
        <v>0</v>
      </c>
      <c r="E1096" s="314">
        <f t="shared" si="122"/>
        <v>-1</v>
      </c>
      <c r="F1096" s="284" t="str">
        <f t="shared" si="120"/>
        <v>是</v>
      </c>
      <c r="G1096" s="163" t="str">
        <f t="shared" si="121"/>
        <v>项</v>
      </c>
    </row>
    <row r="1097" ht="18.75" spans="1:7">
      <c r="A1097" s="444" t="s">
        <v>1989</v>
      </c>
      <c r="B1097" s="310" t="s">
        <v>143</v>
      </c>
      <c r="C1097" s="448">
        <v>0</v>
      </c>
      <c r="D1097" s="349">
        <v>0</v>
      </c>
      <c r="E1097" s="314" t="str">
        <f t="shared" si="122"/>
        <v/>
      </c>
      <c r="F1097" s="284" t="str">
        <f t="shared" si="120"/>
        <v>否</v>
      </c>
      <c r="G1097" s="163" t="str">
        <f t="shared" si="121"/>
        <v>项</v>
      </c>
    </row>
    <row r="1098" ht="18.75" spans="1:7">
      <c r="A1098" s="444" t="s">
        <v>1990</v>
      </c>
      <c r="B1098" s="310" t="s">
        <v>1991</v>
      </c>
      <c r="C1098" s="448">
        <v>0</v>
      </c>
      <c r="D1098" s="349">
        <v>0</v>
      </c>
      <c r="E1098" s="314" t="str">
        <f t="shared" si="122"/>
        <v/>
      </c>
      <c r="F1098" s="284" t="str">
        <f t="shared" si="120"/>
        <v>否</v>
      </c>
      <c r="G1098" s="163" t="str">
        <f t="shared" si="121"/>
        <v>项</v>
      </c>
    </row>
    <row r="1099" ht="18.75" spans="1:7">
      <c r="A1099" s="444" t="s">
        <v>1992</v>
      </c>
      <c r="B1099" s="310" t="s">
        <v>1993</v>
      </c>
      <c r="C1099" s="448">
        <v>0</v>
      </c>
      <c r="D1099" s="349">
        <v>0</v>
      </c>
      <c r="E1099" s="314" t="str">
        <f t="shared" si="122"/>
        <v/>
      </c>
      <c r="F1099" s="284" t="str">
        <f t="shared" si="120"/>
        <v>否</v>
      </c>
      <c r="G1099" s="163" t="str">
        <f t="shared" si="121"/>
        <v>项</v>
      </c>
    </row>
    <row r="1100" ht="18.75" spans="1:7">
      <c r="A1100" s="444" t="s">
        <v>1994</v>
      </c>
      <c r="B1100" s="310" t="s">
        <v>1995</v>
      </c>
      <c r="C1100" s="448">
        <v>0</v>
      </c>
      <c r="D1100" s="349">
        <v>0</v>
      </c>
      <c r="E1100" s="314" t="str">
        <f t="shared" si="122"/>
        <v/>
      </c>
      <c r="F1100" s="284" t="str">
        <f t="shared" si="120"/>
        <v>否</v>
      </c>
      <c r="G1100" s="163" t="str">
        <f t="shared" si="121"/>
        <v>项</v>
      </c>
    </row>
    <row r="1101" ht="18.75" spans="1:7">
      <c r="A1101" s="444" t="s">
        <v>1996</v>
      </c>
      <c r="B1101" s="310" t="s">
        <v>1997</v>
      </c>
      <c r="C1101" s="448">
        <v>0</v>
      </c>
      <c r="D1101" s="349">
        <v>0</v>
      </c>
      <c r="E1101" s="314" t="str">
        <f t="shared" si="122"/>
        <v/>
      </c>
      <c r="F1101" s="284" t="str">
        <f t="shared" si="120"/>
        <v>否</v>
      </c>
      <c r="G1101" s="163" t="str">
        <f t="shared" si="121"/>
        <v>项</v>
      </c>
    </row>
    <row r="1102" ht="18.75" spans="1:7">
      <c r="A1102" s="444" t="s">
        <v>1998</v>
      </c>
      <c r="B1102" s="310" t="s">
        <v>157</v>
      </c>
      <c r="C1102" s="448">
        <v>0</v>
      </c>
      <c r="D1102" s="349">
        <v>0</v>
      </c>
      <c r="E1102" s="314" t="str">
        <f t="shared" si="122"/>
        <v/>
      </c>
      <c r="F1102" s="284" t="str">
        <f t="shared" si="120"/>
        <v>否</v>
      </c>
      <c r="G1102" s="163" t="str">
        <f t="shared" si="121"/>
        <v>项</v>
      </c>
    </row>
    <row r="1103" ht="18.75" spans="1:7">
      <c r="A1103" s="444" t="s">
        <v>1999</v>
      </c>
      <c r="B1103" s="310" t="s">
        <v>2000</v>
      </c>
      <c r="C1103" s="448">
        <v>218</v>
      </c>
      <c r="D1103" s="349"/>
      <c r="E1103" s="314">
        <f t="shared" si="122"/>
        <v>-1</v>
      </c>
      <c r="F1103" s="284" t="str">
        <f t="shared" si="120"/>
        <v>是</v>
      </c>
      <c r="G1103" s="163" t="str">
        <f t="shared" si="121"/>
        <v>项</v>
      </c>
    </row>
    <row r="1104" ht="18.75" spans="1:7">
      <c r="A1104" s="443" t="s">
        <v>2001</v>
      </c>
      <c r="B1104" s="307" t="s">
        <v>2002</v>
      </c>
      <c r="C1104" s="347">
        <f>SUBTOTAL(9,C1105:C1109)</f>
        <v>610</v>
      </c>
      <c r="D1104" s="347">
        <f>SUBTOTAL(9,D1105:D1109)</f>
        <v>718</v>
      </c>
      <c r="E1104" s="185">
        <f>(D1104-C1104)/C1104</f>
        <v>0.177</v>
      </c>
      <c r="F1104" s="284" t="str">
        <f t="shared" si="120"/>
        <v>是</v>
      </c>
      <c r="G1104" s="163" t="str">
        <f t="shared" si="121"/>
        <v>款</v>
      </c>
    </row>
    <row r="1105" ht="18.75" spans="1:7">
      <c r="A1105" s="444" t="s">
        <v>2003</v>
      </c>
      <c r="B1105" s="310" t="s">
        <v>139</v>
      </c>
      <c r="C1105" s="448">
        <v>0</v>
      </c>
      <c r="D1105" s="349">
        <v>0</v>
      </c>
      <c r="E1105" s="314" t="str">
        <f>IF(C1105&gt;0,D1105/C1105-1,IF(C1105&lt;0,-(D1105/C1105-1),""))</f>
        <v/>
      </c>
      <c r="F1105" s="284" t="str">
        <f t="shared" si="120"/>
        <v>否</v>
      </c>
      <c r="G1105" s="163" t="str">
        <f t="shared" si="121"/>
        <v>项</v>
      </c>
    </row>
    <row r="1106" ht="18.75" spans="1:7">
      <c r="A1106" s="444" t="s">
        <v>2004</v>
      </c>
      <c r="B1106" s="310" t="s">
        <v>141</v>
      </c>
      <c r="C1106" s="448">
        <v>0</v>
      </c>
      <c r="D1106" s="349">
        <v>0</v>
      </c>
      <c r="E1106" s="314" t="str">
        <f>IF(C1106&gt;0,D1106/C1106-1,IF(C1106&lt;0,-(D1106/C1106-1),""))</f>
        <v/>
      </c>
      <c r="F1106" s="284" t="str">
        <f t="shared" si="120"/>
        <v>否</v>
      </c>
      <c r="G1106" s="163" t="str">
        <f t="shared" si="121"/>
        <v>项</v>
      </c>
    </row>
    <row r="1107" ht="18.75" spans="1:7">
      <c r="A1107" s="444" t="s">
        <v>2005</v>
      </c>
      <c r="B1107" s="310" t="s">
        <v>143</v>
      </c>
      <c r="C1107" s="448">
        <v>0</v>
      </c>
      <c r="D1107" s="349">
        <v>0</v>
      </c>
      <c r="E1107" s="314" t="str">
        <f>IF(C1107&gt;0,D1107/C1107-1,IF(C1107&lt;0,-(D1107/C1107-1),""))</f>
        <v/>
      </c>
      <c r="F1107" s="284" t="str">
        <f t="shared" si="120"/>
        <v>否</v>
      </c>
      <c r="G1107" s="163" t="str">
        <f t="shared" si="121"/>
        <v>项</v>
      </c>
    </row>
    <row r="1108" ht="18.75" spans="1:7">
      <c r="A1108" s="444" t="s">
        <v>2006</v>
      </c>
      <c r="B1108" s="310" t="s">
        <v>2007</v>
      </c>
      <c r="C1108" s="448">
        <v>0</v>
      </c>
      <c r="D1108" s="349">
        <v>0</v>
      </c>
      <c r="E1108" s="314" t="str">
        <f>IF(C1108&gt;0,D1108/C1108-1,IF(C1108&lt;0,-(D1108/C1108-1),""))</f>
        <v/>
      </c>
      <c r="F1108" s="284" t="str">
        <f t="shared" si="120"/>
        <v>否</v>
      </c>
      <c r="G1108" s="163" t="str">
        <f t="shared" si="121"/>
        <v>项</v>
      </c>
    </row>
    <row r="1109" ht="18.75" spans="1:7">
      <c r="A1109" s="444" t="s">
        <v>2008</v>
      </c>
      <c r="B1109" s="310" t="s">
        <v>2009</v>
      </c>
      <c r="C1109" s="448">
        <v>610</v>
      </c>
      <c r="D1109" s="349">
        <v>718</v>
      </c>
      <c r="E1109" s="314">
        <f>IF(C1109&gt;0,D1109/C1109-1,IF(C1109&lt;0,-(D1109/C1109-1),""))</f>
        <v>0.177</v>
      </c>
      <c r="F1109" s="284" t="str">
        <f t="shared" si="120"/>
        <v>是</v>
      </c>
      <c r="G1109" s="163" t="str">
        <f t="shared" si="121"/>
        <v>项</v>
      </c>
    </row>
    <row r="1110" ht="18.75" spans="1:7">
      <c r="A1110" s="443" t="s">
        <v>2010</v>
      </c>
      <c r="B1110" s="307" t="s">
        <v>2011</v>
      </c>
      <c r="C1110" s="347">
        <f>SUBTOTAL(9,C1111:C1112)</f>
        <v>80</v>
      </c>
      <c r="D1110" s="347">
        <f>SUBTOTAL(9,D1111:D1112)</f>
        <v>30</v>
      </c>
      <c r="E1110" s="185">
        <f>(D1110-C1110)/C1110</f>
        <v>-0.625</v>
      </c>
      <c r="F1110" s="284" t="str">
        <f t="shared" si="120"/>
        <v>是</v>
      </c>
      <c r="G1110" s="163" t="str">
        <f t="shared" si="121"/>
        <v>款</v>
      </c>
    </row>
    <row r="1111" ht="18.75" spans="1:7">
      <c r="A1111" s="444" t="s">
        <v>2012</v>
      </c>
      <c r="B1111" s="310" t="s">
        <v>2013</v>
      </c>
      <c r="C1111" s="448">
        <v>0</v>
      </c>
      <c r="D1111" s="349">
        <v>0</v>
      </c>
      <c r="E1111" s="314" t="str">
        <f>IF(C1111&gt;0,D1111/C1111-1,IF(C1111&lt;0,-(D1111/C1111-1),""))</f>
        <v/>
      </c>
      <c r="F1111" s="284" t="str">
        <f t="shared" si="120"/>
        <v>否</v>
      </c>
      <c r="G1111" s="163" t="str">
        <f t="shared" si="121"/>
        <v>项</v>
      </c>
    </row>
    <row r="1112" ht="18.75" spans="1:7">
      <c r="A1112" s="444" t="s">
        <v>2014</v>
      </c>
      <c r="B1112" s="310" t="s">
        <v>2015</v>
      </c>
      <c r="C1112" s="448">
        <v>80</v>
      </c>
      <c r="D1112" s="349">
        <v>30</v>
      </c>
      <c r="E1112" s="314">
        <f>IF(C1112&gt;0,D1112/C1112-1,IF(C1112&lt;0,-(D1112/C1112-1),""))</f>
        <v>-0.625</v>
      </c>
      <c r="F1112" s="284" t="str">
        <f t="shared" si="120"/>
        <v>是</v>
      </c>
      <c r="G1112" s="163" t="str">
        <f t="shared" si="121"/>
        <v>项</v>
      </c>
    </row>
    <row r="1113" ht="18.75" spans="1:7">
      <c r="A1113" s="443" t="s">
        <v>99</v>
      </c>
      <c r="B1113" s="307" t="s">
        <v>100</v>
      </c>
      <c r="C1113" s="347">
        <f>C1114+C1121+C1131+C1137</f>
        <v>60</v>
      </c>
      <c r="D1113" s="347"/>
      <c r="E1113" s="185">
        <f>(D1113-C1113)/C1113</f>
        <v>-1</v>
      </c>
      <c r="F1113" s="284" t="str">
        <f t="shared" ref="F1113:F1151" si="123">IF(LEN(A1113)=3,"是",IF(B1113&lt;&gt;"",IF(SUM(C1113:D1113)&lt;&gt;0,"是","否"),"是"))</f>
        <v>是</v>
      </c>
      <c r="G1113" s="163" t="str">
        <f t="shared" ref="G1113:G1151" si="124">IF(LEN(A1113)=3,"类",IF(LEN(A1113)=5,"款","项"))</f>
        <v>类</v>
      </c>
    </row>
    <row r="1114" ht="18.75" spans="1:7">
      <c r="A1114" s="443" t="s">
        <v>2016</v>
      </c>
      <c r="B1114" s="307" t="s">
        <v>2017</v>
      </c>
      <c r="C1114" s="347">
        <f>SUM(C1115:C1120)</f>
        <v>60</v>
      </c>
      <c r="D1114" s="347">
        <f>SUM(D1115:D1120)</f>
        <v>0</v>
      </c>
      <c r="E1114" s="319">
        <f t="shared" ref="E1113:E1151" si="125">IF(C1114&gt;0,D1114/C1114-1,IF(C1114&lt;0,-(D1114/C1114-1),""))</f>
        <v>-1</v>
      </c>
      <c r="F1114" s="284" t="str">
        <f t="shared" si="123"/>
        <v>是</v>
      </c>
      <c r="G1114" s="163" t="str">
        <f t="shared" si="124"/>
        <v>款</v>
      </c>
    </row>
    <row r="1115" ht="18.75" spans="1:7">
      <c r="A1115" s="444" t="s">
        <v>2018</v>
      </c>
      <c r="B1115" s="310" t="s">
        <v>139</v>
      </c>
      <c r="C1115" s="349">
        <v>0</v>
      </c>
      <c r="D1115" s="349">
        <v>0</v>
      </c>
      <c r="E1115" s="314" t="str">
        <f t="shared" si="125"/>
        <v/>
      </c>
      <c r="F1115" s="284" t="str">
        <f t="shared" si="123"/>
        <v>否</v>
      </c>
      <c r="G1115" s="163" t="str">
        <f t="shared" si="124"/>
        <v>项</v>
      </c>
    </row>
    <row r="1116" ht="18.75" spans="1:7">
      <c r="A1116" s="444" t="s">
        <v>2019</v>
      </c>
      <c r="B1116" s="310" t="s">
        <v>141</v>
      </c>
      <c r="C1116" s="349">
        <v>60</v>
      </c>
      <c r="D1116" s="349">
        <v>0</v>
      </c>
      <c r="E1116" s="314">
        <f t="shared" si="125"/>
        <v>-1</v>
      </c>
      <c r="F1116" s="284" t="str">
        <f t="shared" si="123"/>
        <v>是</v>
      </c>
      <c r="G1116" s="163" t="str">
        <f t="shared" si="124"/>
        <v>项</v>
      </c>
    </row>
    <row r="1117" ht="18.75" spans="1:7">
      <c r="A1117" s="444" t="s">
        <v>2020</v>
      </c>
      <c r="B1117" s="310" t="s">
        <v>143</v>
      </c>
      <c r="C1117" s="349">
        <v>0</v>
      </c>
      <c r="D1117" s="349">
        <v>0</v>
      </c>
      <c r="E1117" s="314" t="str">
        <f t="shared" si="125"/>
        <v/>
      </c>
      <c r="F1117" s="284" t="str">
        <f t="shared" si="123"/>
        <v>否</v>
      </c>
      <c r="G1117" s="163" t="str">
        <f t="shared" si="124"/>
        <v>项</v>
      </c>
    </row>
    <row r="1118" ht="18.75" spans="1:7">
      <c r="A1118" s="444" t="s">
        <v>2021</v>
      </c>
      <c r="B1118" s="310" t="s">
        <v>2022</v>
      </c>
      <c r="C1118" s="349">
        <v>0</v>
      </c>
      <c r="D1118" s="349">
        <v>0</v>
      </c>
      <c r="E1118" s="314" t="str">
        <f t="shared" si="125"/>
        <v/>
      </c>
      <c r="F1118" s="284" t="str">
        <f t="shared" si="123"/>
        <v>否</v>
      </c>
      <c r="G1118" s="163" t="str">
        <f t="shared" si="124"/>
        <v>项</v>
      </c>
    </row>
    <row r="1119" ht="18.75" spans="1:7">
      <c r="A1119" s="444" t="s">
        <v>2023</v>
      </c>
      <c r="B1119" s="310" t="s">
        <v>157</v>
      </c>
      <c r="C1119" s="349">
        <v>0</v>
      </c>
      <c r="D1119" s="349">
        <v>0</v>
      </c>
      <c r="E1119" s="314" t="str">
        <f t="shared" si="125"/>
        <v/>
      </c>
      <c r="F1119" s="284" t="str">
        <f t="shared" si="123"/>
        <v>否</v>
      </c>
      <c r="G1119" s="163" t="str">
        <f t="shared" si="124"/>
        <v>项</v>
      </c>
    </row>
    <row r="1120" ht="18.75" spans="1:7">
      <c r="A1120" s="444" t="s">
        <v>2024</v>
      </c>
      <c r="B1120" s="310" t="s">
        <v>2025</v>
      </c>
      <c r="C1120" s="349">
        <v>0</v>
      </c>
      <c r="D1120" s="349">
        <v>0</v>
      </c>
      <c r="E1120" s="314" t="str">
        <f t="shared" si="125"/>
        <v/>
      </c>
      <c r="F1120" s="284" t="str">
        <f t="shared" si="123"/>
        <v>否</v>
      </c>
      <c r="G1120" s="163" t="str">
        <f t="shared" si="124"/>
        <v>项</v>
      </c>
    </row>
    <row r="1121" ht="18.75" spans="1:7">
      <c r="A1121" s="317">
        <v>21702</v>
      </c>
      <c r="B1121" s="455" t="s">
        <v>2026</v>
      </c>
      <c r="C1121" s="347"/>
      <c r="D1121" s="347"/>
      <c r="E1121" s="319"/>
      <c r="F1121" s="284" t="str">
        <f t="shared" si="123"/>
        <v>否</v>
      </c>
      <c r="G1121" s="163" t="str">
        <f t="shared" si="124"/>
        <v>款</v>
      </c>
    </row>
    <row r="1122" ht="18.75" spans="1:7">
      <c r="A1122" s="456">
        <v>2170201</v>
      </c>
      <c r="B1122" s="457" t="s">
        <v>2027</v>
      </c>
      <c r="C1122" s="349">
        <v>0</v>
      </c>
      <c r="D1122" s="349">
        <v>0</v>
      </c>
      <c r="E1122" s="314" t="str">
        <f t="shared" si="125"/>
        <v/>
      </c>
      <c r="F1122" s="284" t="str">
        <f t="shared" si="123"/>
        <v>否</v>
      </c>
      <c r="G1122" s="163" t="str">
        <f t="shared" si="124"/>
        <v>项</v>
      </c>
    </row>
    <row r="1123" ht="18.75" spans="1:7">
      <c r="A1123" s="456">
        <v>2170202</v>
      </c>
      <c r="B1123" s="457" t="s">
        <v>2028</v>
      </c>
      <c r="C1123" s="349">
        <v>0</v>
      </c>
      <c r="D1123" s="349">
        <v>0</v>
      </c>
      <c r="E1123" s="314" t="str">
        <f t="shared" si="125"/>
        <v/>
      </c>
      <c r="F1123" s="284" t="str">
        <f t="shared" si="123"/>
        <v>否</v>
      </c>
      <c r="G1123" s="163" t="str">
        <f t="shared" si="124"/>
        <v>项</v>
      </c>
    </row>
    <row r="1124" ht="18.75" spans="1:7">
      <c r="A1124" s="456">
        <v>2170203</v>
      </c>
      <c r="B1124" s="457" t="s">
        <v>2029</v>
      </c>
      <c r="C1124" s="349">
        <v>0</v>
      </c>
      <c r="D1124" s="349">
        <v>0</v>
      </c>
      <c r="E1124" s="314" t="str">
        <f t="shared" si="125"/>
        <v/>
      </c>
      <c r="F1124" s="284" t="str">
        <f t="shared" si="123"/>
        <v>否</v>
      </c>
      <c r="G1124" s="163" t="str">
        <f t="shared" si="124"/>
        <v>项</v>
      </c>
    </row>
    <row r="1125" ht="18.75" spans="1:7">
      <c r="A1125" s="456">
        <v>2170204</v>
      </c>
      <c r="B1125" s="457" t="s">
        <v>2030</v>
      </c>
      <c r="C1125" s="349">
        <v>0</v>
      </c>
      <c r="D1125" s="349">
        <v>0</v>
      </c>
      <c r="E1125" s="314" t="str">
        <f t="shared" si="125"/>
        <v/>
      </c>
      <c r="F1125" s="284" t="str">
        <f t="shared" si="123"/>
        <v>否</v>
      </c>
      <c r="G1125" s="163" t="str">
        <f t="shared" si="124"/>
        <v>项</v>
      </c>
    </row>
    <row r="1126" ht="18.75" spans="1:7">
      <c r="A1126" s="456">
        <v>2170205</v>
      </c>
      <c r="B1126" s="457" t="s">
        <v>2031</v>
      </c>
      <c r="C1126" s="349">
        <v>0</v>
      </c>
      <c r="D1126" s="349">
        <v>0</v>
      </c>
      <c r="E1126" s="314" t="str">
        <f t="shared" si="125"/>
        <v/>
      </c>
      <c r="F1126" s="284" t="str">
        <f t="shared" si="123"/>
        <v>否</v>
      </c>
      <c r="G1126" s="163" t="str">
        <f t="shared" si="124"/>
        <v>项</v>
      </c>
    </row>
    <row r="1127" ht="18.75" spans="1:7">
      <c r="A1127" s="456">
        <v>2170206</v>
      </c>
      <c r="B1127" s="457" t="s">
        <v>2032</v>
      </c>
      <c r="C1127" s="349">
        <v>0</v>
      </c>
      <c r="D1127" s="349">
        <v>0</v>
      </c>
      <c r="E1127" s="314" t="str">
        <f t="shared" si="125"/>
        <v/>
      </c>
      <c r="F1127" s="284" t="str">
        <f t="shared" si="123"/>
        <v>否</v>
      </c>
      <c r="G1127" s="163" t="str">
        <f t="shared" si="124"/>
        <v>项</v>
      </c>
    </row>
    <row r="1128" ht="18.75" spans="1:7">
      <c r="A1128" s="456">
        <v>2170207</v>
      </c>
      <c r="B1128" s="457" t="s">
        <v>2033</v>
      </c>
      <c r="C1128" s="349">
        <v>0</v>
      </c>
      <c r="D1128" s="349">
        <v>0</v>
      </c>
      <c r="E1128" s="314" t="str">
        <f t="shared" si="125"/>
        <v/>
      </c>
      <c r="F1128" s="284" t="str">
        <f t="shared" si="123"/>
        <v>否</v>
      </c>
      <c r="G1128" s="163" t="str">
        <f t="shared" si="124"/>
        <v>项</v>
      </c>
    </row>
    <row r="1129" ht="18.75" spans="1:7">
      <c r="A1129" s="456">
        <v>2170208</v>
      </c>
      <c r="B1129" s="457" t="s">
        <v>2034</v>
      </c>
      <c r="C1129" s="349">
        <v>0</v>
      </c>
      <c r="D1129" s="349">
        <v>0</v>
      </c>
      <c r="E1129" s="314" t="str">
        <f t="shared" si="125"/>
        <v/>
      </c>
      <c r="F1129" s="284" t="str">
        <f t="shared" si="123"/>
        <v>否</v>
      </c>
      <c r="G1129" s="163" t="str">
        <f t="shared" si="124"/>
        <v>项</v>
      </c>
    </row>
    <row r="1130" ht="18.75" spans="1:7">
      <c r="A1130" s="456">
        <v>2170299</v>
      </c>
      <c r="B1130" s="457" t="s">
        <v>2035</v>
      </c>
      <c r="C1130" s="349"/>
      <c r="D1130" s="349"/>
      <c r="E1130" s="314"/>
      <c r="F1130" s="284" t="str">
        <f t="shared" si="123"/>
        <v>否</v>
      </c>
      <c r="G1130" s="163" t="str">
        <f t="shared" si="124"/>
        <v>项</v>
      </c>
    </row>
    <row r="1131" ht="18.75" spans="1:7">
      <c r="A1131" s="443" t="s">
        <v>2036</v>
      </c>
      <c r="B1131" s="307" t="s">
        <v>2037</v>
      </c>
      <c r="C1131" s="347"/>
      <c r="D1131" s="347"/>
      <c r="E1131" s="319"/>
      <c r="F1131" s="284" t="str">
        <f t="shared" si="123"/>
        <v>否</v>
      </c>
      <c r="G1131" s="163" t="str">
        <f t="shared" si="124"/>
        <v>款</v>
      </c>
    </row>
    <row r="1132" ht="18.75" spans="1:7">
      <c r="A1132" s="444" t="s">
        <v>2038</v>
      </c>
      <c r="B1132" s="310" t="s">
        <v>2039</v>
      </c>
      <c r="C1132" s="349">
        <v>0</v>
      </c>
      <c r="D1132" s="349">
        <v>0</v>
      </c>
      <c r="E1132" s="314" t="str">
        <f t="shared" si="125"/>
        <v/>
      </c>
      <c r="F1132" s="284" t="str">
        <f t="shared" si="123"/>
        <v>否</v>
      </c>
      <c r="G1132" s="163" t="str">
        <f t="shared" si="124"/>
        <v>项</v>
      </c>
    </row>
    <row r="1133" ht="18.75" spans="1:7">
      <c r="A1133" s="444" t="s">
        <v>2040</v>
      </c>
      <c r="B1133" s="310" t="s">
        <v>2041</v>
      </c>
      <c r="C1133" s="349">
        <v>0</v>
      </c>
      <c r="D1133" s="349">
        <v>0</v>
      </c>
      <c r="E1133" s="314" t="str">
        <f t="shared" si="125"/>
        <v/>
      </c>
      <c r="F1133" s="284" t="str">
        <f t="shared" si="123"/>
        <v>否</v>
      </c>
      <c r="G1133" s="163" t="str">
        <f t="shared" si="124"/>
        <v>项</v>
      </c>
    </row>
    <row r="1134" ht="18.75" spans="1:7">
      <c r="A1134" s="444" t="s">
        <v>2042</v>
      </c>
      <c r="B1134" s="310" t="s">
        <v>2043</v>
      </c>
      <c r="C1134" s="349"/>
      <c r="D1134" s="349"/>
      <c r="E1134" s="314"/>
      <c r="F1134" s="284" t="str">
        <f t="shared" si="123"/>
        <v>否</v>
      </c>
      <c r="G1134" s="163" t="str">
        <f t="shared" si="124"/>
        <v>项</v>
      </c>
    </row>
    <row r="1135" ht="18.75" spans="1:7">
      <c r="A1135" s="444" t="s">
        <v>2044</v>
      </c>
      <c r="B1135" s="310" t="s">
        <v>2045</v>
      </c>
      <c r="C1135" s="349">
        <v>0</v>
      </c>
      <c r="D1135" s="349">
        <v>0</v>
      </c>
      <c r="E1135" s="314" t="str">
        <f t="shared" si="125"/>
        <v/>
      </c>
      <c r="F1135" s="284" t="str">
        <f t="shared" si="123"/>
        <v>否</v>
      </c>
      <c r="G1135" s="163" t="str">
        <f t="shared" si="124"/>
        <v>项</v>
      </c>
    </row>
    <row r="1136" ht="18.75" spans="1:7">
      <c r="A1136" s="444" t="s">
        <v>2046</v>
      </c>
      <c r="B1136" s="310" t="s">
        <v>2047</v>
      </c>
      <c r="C1136" s="349"/>
      <c r="D1136" s="349"/>
      <c r="E1136" s="314"/>
      <c r="F1136" s="284" t="str">
        <f t="shared" si="123"/>
        <v>否</v>
      </c>
      <c r="G1136" s="163" t="str">
        <f t="shared" si="124"/>
        <v>项</v>
      </c>
    </row>
    <row r="1137" ht="18.75" spans="1:7">
      <c r="A1137" s="443" t="s">
        <v>2048</v>
      </c>
      <c r="B1137" s="307" t="s">
        <v>2049</v>
      </c>
      <c r="C1137" s="347"/>
      <c r="D1137" s="347"/>
      <c r="E1137" s="319"/>
      <c r="F1137" s="284" t="str">
        <f t="shared" si="123"/>
        <v>否</v>
      </c>
      <c r="G1137" s="163" t="str">
        <f t="shared" si="124"/>
        <v>款</v>
      </c>
    </row>
    <row r="1138" ht="18.75" spans="1:7">
      <c r="A1138" s="312">
        <v>2179902</v>
      </c>
      <c r="B1138" s="310" t="s">
        <v>2050</v>
      </c>
      <c r="C1138" s="349">
        <v>0</v>
      </c>
      <c r="D1138" s="349">
        <v>0</v>
      </c>
      <c r="E1138" s="314" t="str">
        <f t="shared" si="125"/>
        <v/>
      </c>
      <c r="F1138" s="284" t="str">
        <f t="shared" si="123"/>
        <v>否</v>
      </c>
      <c r="G1138" s="163" t="str">
        <f t="shared" si="124"/>
        <v>项</v>
      </c>
    </row>
    <row r="1139" ht="18.75" spans="1:7">
      <c r="A1139" s="312">
        <v>2179999</v>
      </c>
      <c r="B1139" s="310" t="s">
        <v>2047</v>
      </c>
      <c r="C1139" s="349"/>
      <c r="D1139" s="349"/>
      <c r="E1139" s="314"/>
      <c r="F1139" s="284" t="str">
        <f t="shared" si="123"/>
        <v>否</v>
      </c>
      <c r="G1139" s="163" t="str">
        <f t="shared" si="124"/>
        <v>项</v>
      </c>
    </row>
    <row r="1140" ht="18.75" spans="1:7">
      <c r="A1140" s="443" t="s">
        <v>101</v>
      </c>
      <c r="B1140" s="307" t="s">
        <v>102</v>
      </c>
      <c r="C1140" s="347"/>
      <c r="D1140" s="347"/>
      <c r="E1140" s="319"/>
      <c r="F1140" s="284" t="str">
        <f t="shared" si="123"/>
        <v>是</v>
      </c>
      <c r="G1140" s="163" t="str">
        <f t="shared" si="124"/>
        <v>类</v>
      </c>
    </row>
    <row r="1141" ht="18.75" spans="1:7">
      <c r="A1141" s="443" t="s">
        <v>2051</v>
      </c>
      <c r="B1141" s="307" t="s">
        <v>2052</v>
      </c>
      <c r="C1141" s="347">
        <v>0</v>
      </c>
      <c r="D1141" s="347">
        <v>0</v>
      </c>
      <c r="E1141" s="319" t="str">
        <f t="shared" ref="E1141:E1149" si="126">IF(C1141&gt;0,D1141/C1141-1,IF(C1141&lt;0,-(D1141/C1141-1),""))</f>
        <v/>
      </c>
      <c r="F1141" s="284" t="str">
        <f t="shared" si="123"/>
        <v>否</v>
      </c>
      <c r="G1141" s="163" t="str">
        <f t="shared" si="124"/>
        <v>款</v>
      </c>
    </row>
    <row r="1142" ht="18.75" spans="1:7">
      <c r="A1142" s="443" t="s">
        <v>2053</v>
      </c>
      <c r="B1142" s="307" t="s">
        <v>2054</v>
      </c>
      <c r="C1142" s="347">
        <v>0</v>
      </c>
      <c r="D1142" s="347">
        <v>0</v>
      </c>
      <c r="E1142" s="319" t="str">
        <f t="shared" si="126"/>
        <v/>
      </c>
      <c r="F1142" s="284" t="str">
        <f t="shared" si="123"/>
        <v>否</v>
      </c>
      <c r="G1142" s="163" t="str">
        <f t="shared" si="124"/>
        <v>款</v>
      </c>
    </row>
    <row r="1143" ht="18.75" spans="1:7">
      <c r="A1143" s="443" t="s">
        <v>2055</v>
      </c>
      <c r="B1143" s="307" t="s">
        <v>2056</v>
      </c>
      <c r="C1143" s="347">
        <v>0</v>
      </c>
      <c r="D1143" s="347">
        <v>0</v>
      </c>
      <c r="E1143" s="319" t="str">
        <f t="shared" si="126"/>
        <v/>
      </c>
      <c r="F1143" s="284" t="str">
        <f t="shared" si="123"/>
        <v>否</v>
      </c>
      <c r="G1143" s="163" t="str">
        <f t="shared" si="124"/>
        <v>款</v>
      </c>
    </row>
    <row r="1144" ht="18.75" spans="1:7">
      <c r="A1144" s="443" t="s">
        <v>2057</v>
      </c>
      <c r="B1144" s="307" t="s">
        <v>2058</v>
      </c>
      <c r="C1144" s="347">
        <v>0</v>
      </c>
      <c r="D1144" s="347">
        <v>0</v>
      </c>
      <c r="E1144" s="319" t="str">
        <f t="shared" si="126"/>
        <v/>
      </c>
      <c r="F1144" s="284" t="str">
        <f t="shared" si="123"/>
        <v>否</v>
      </c>
      <c r="G1144" s="163" t="str">
        <f t="shared" si="124"/>
        <v>款</v>
      </c>
    </row>
    <row r="1145" ht="18.75" spans="1:7">
      <c r="A1145" s="443" t="s">
        <v>2059</v>
      </c>
      <c r="B1145" s="307" t="s">
        <v>2060</v>
      </c>
      <c r="C1145" s="347">
        <v>0</v>
      </c>
      <c r="D1145" s="347">
        <v>0</v>
      </c>
      <c r="E1145" s="319" t="str">
        <f t="shared" si="126"/>
        <v/>
      </c>
      <c r="F1145" s="284" t="str">
        <f t="shared" si="123"/>
        <v>否</v>
      </c>
      <c r="G1145" s="163" t="str">
        <f t="shared" si="124"/>
        <v>款</v>
      </c>
    </row>
    <row r="1146" ht="18.75" spans="1:7">
      <c r="A1146" s="443" t="s">
        <v>2061</v>
      </c>
      <c r="B1146" s="307" t="s">
        <v>2062</v>
      </c>
      <c r="C1146" s="347">
        <v>0</v>
      </c>
      <c r="D1146" s="347">
        <v>0</v>
      </c>
      <c r="E1146" s="319" t="str">
        <f t="shared" si="126"/>
        <v/>
      </c>
      <c r="F1146" s="284" t="str">
        <f t="shared" si="123"/>
        <v>否</v>
      </c>
      <c r="G1146" s="163" t="str">
        <f t="shared" si="124"/>
        <v>款</v>
      </c>
    </row>
    <row r="1147" ht="18.75" spans="1:7">
      <c r="A1147" s="443" t="s">
        <v>2063</v>
      </c>
      <c r="B1147" s="307" t="s">
        <v>2064</v>
      </c>
      <c r="C1147" s="347">
        <v>0</v>
      </c>
      <c r="D1147" s="347">
        <v>0</v>
      </c>
      <c r="E1147" s="319" t="str">
        <f t="shared" si="126"/>
        <v/>
      </c>
      <c r="F1147" s="284" t="str">
        <f t="shared" si="123"/>
        <v>否</v>
      </c>
      <c r="G1147" s="163" t="str">
        <f t="shared" si="124"/>
        <v>款</v>
      </c>
    </row>
    <row r="1148" ht="18.75" spans="1:7">
      <c r="A1148" s="443" t="s">
        <v>2065</v>
      </c>
      <c r="B1148" s="307" t="s">
        <v>2066</v>
      </c>
      <c r="C1148" s="347">
        <v>0</v>
      </c>
      <c r="D1148" s="347">
        <v>0</v>
      </c>
      <c r="E1148" s="319" t="str">
        <f t="shared" si="126"/>
        <v/>
      </c>
      <c r="F1148" s="284" t="str">
        <f t="shared" si="123"/>
        <v>否</v>
      </c>
      <c r="G1148" s="163" t="str">
        <f t="shared" si="124"/>
        <v>款</v>
      </c>
    </row>
    <row r="1149" ht="18.75" spans="1:7">
      <c r="A1149" s="443" t="s">
        <v>2067</v>
      </c>
      <c r="B1149" s="307" t="s">
        <v>2068</v>
      </c>
      <c r="C1149" s="347">
        <v>0</v>
      </c>
      <c r="D1149" s="347">
        <v>0</v>
      </c>
      <c r="E1149" s="319" t="str">
        <f t="shared" si="126"/>
        <v/>
      </c>
      <c r="F1149" s="284" t="str">
        <f t="shared" si="123"/>
        <v>否</v>
      </c>
      <c r="G1149" s="163" t="str">
        <f t="shared" si="124"/>
        <v>款</v>
      </c>
    </row>
    <row r="1150" ht="18.75" spans="1:7">
      <c r="A1150" s="443" t="s">
        <v>103</v>
      </c>
      <c r="B1150" s="307" t="s">
        <v>104</v>
      </c>
      <c r="C1150" s="347">
        <f>C1151+C1178+C1193</f>
        <v>1616</v>
      </c>
      <c r="D1150" s="347">
        <f>D1151+D1178+D1193</f>
        <v>1399</v>
      </c>
      <c r="E1150" s="185">
        <f>(D1150-C1150)/C1150</f>
        <v>-0.134</v>
      </c>
      <c r="F1150" s="284" t="str">
        <f t="shared" si="123"/>
        <v>是</v>
      </c>
      <c r="G1150" s="163" t="str">
        <f t="shared" si="124"/>
        <v>类</v>
      </c>
    </row>
    <row r="1151" ht="18.75" spans="1:7">
      <c r="A1151" s="443" t="s">
        <v>2069</v>
      </c>
      <c r="B1151" s="307" t="s">
        <v>2070</v>
      </c>
      <c r="C1151" s="347">
        <f>SUBTOTAL(9,C1152:C1177)</f>
        <v>1579</v>
      </c>
      <c r="D1151" s="347">
        <f>SUBTOTAL(9,D1152:D1177)</f>
        <v>1340</v>
      </c>
      <c r="E1151" s="185">
        <f>(D1151-C1151)/C1151</f>
        <v>-0.151</v>
      </c>
      <c r="F1151" s="284" t="str">
        <f t="shared" ref="F1151:F1214" si="127">IF(LEN(A1151)=3,"是",IF(B1151&lt;&gt;"",IF(SUM(C1151:D1151)&lt;&gt;0,"是","否"),"是"))</f>
        <v>是</v>
      </c>
      <c r="G1151" s="163" t="str">
        <f t="shared" ref="G1151:G1214" si="128">IF(LEN(A1151)=3,"类",IF(LEN(A1151)=5,"款","项"))</f>
        <v>款</v>
      </c>
    </row>
    <row r="1152" ht="18.75" spans="1:7">
      <c r="A1152" s="444" t="s">
        <v>2071</v>
      </c>
      <c r="B1152" s="310" t="s">
        <v>139</v>
      </c>
      <c r="C1152" s="448">
        <v>1483</v>
      </c>
      <c r="D1152" s="349">
        <v>1281</v>
      </c>
      <c r="E1152" s="314">
        <f>IF(C1152&gt;0,D1152/C1152-1,IF(C1152&lt;0,-(D1152/C1152-1),""))</f>
        <v>-0.136</v>
      </c>
      <c r="F1152" s="284" t="str">
        <f t="shared" si="127"/>
        <v>是</v>
      </c>
      <c r="G1152" s="163" t="str">
        <f t="shared" si="128"/>
        <v>项</v>
      </c>
    </row>
    <row r="1153" ht="18.75" spans="1:7">
      <c r="A1153" s="444" t="s">
        <v>2072</v>
      </c>
      <c r="B1153" s="310" t="s">
        <v>141</v>
      </c>
      <c r="C1153" s="448">
        <v>70</v>
      </c>
      <c r="D1153" s="349">
        <v>36</v>
      </c>
      <c r="E1153" s="314">
        <f t="shared" ref="E1151:E1214" si="129">IF(C1153&gt;0,D1153/C1153-1,IF(C1153&lt;0,-(D1153/C1153-1),""))</f>
        <v>-0.486</v>
      </c>
      <c r="F1153" s="284" t="str">
        <f t="shared" si="127"/>
        <v>是</v>
      </c>
      <c r="G1153" s="163" t="str">
        <f t="shared" si="128"/>
        <v>项</v>
      </c>
    </row>
    <row r="1154" ht="18.75" spans="1:7">
      <c r="A1154" s="444" t="s">
        <v>2073</v>
      </c>
      <c r="B1154" s="310" t="s">
        <v>143</v>
      </c>
      <c r="C1154" s="448">
        <v>0</v>
      </c>
      <c r="D1154" s="349"/>
      <c r="E1154" s="314"/>
      <c r="F1154" s="284" t="str">
        <f t="shared" si="127"/>
        <v>否</v>
      </c>
      <c r="G1154" s="163" t="str">
        <f t="shared" si="128"/>
        <v>项</v>
      </c>
    </row>
    <row r="1155" ht="18.75" spans="1:7">
      <c r="A1155" s="444" t="s">
        <v>2074</v>
      </c>
      <c r="B1155" s="310" t="s">
        <v>2075</v>
      </c>
      <c r="C1155" s="448">
        <v>0</v>
      </c>
      <c r="D1155" s="349"/>
      <c r="E1155" s="314"/>
      <c r="F1155" s="284" t="str">
        <f t="shared" si="127"/>
        <v>否</v>
      </c>
      <c r="G1155" s="163" t="str">
        <f t="shared" si="128"/>
        <v>项</v>
      </c>
    </row>
    <row r="1156" ht="18.75" spans="1:7">
      <c r="A1156" s="444" t="s">
        <v>2076</v>
      </c>
      <c r="B1156" s="310" t="s">
        <v>2077</v>
      </c>
      <c r="C1156" s="448">
        <v>12</v>
      </c>
      <c r="D1156" s="349">
        <v>11</v>
      </c>
      <c r="E1156" s="314">
        <f>IF(C1156&gt;0,D1156/C1156-1,IF(C1156&lt;0,-(D1156/C1156-1),""))</f>
        <v>-0.083</v>
      </c>
      <c r="F1156" s="284" t="str">
        <f t="shared" si="127"/>
        <v>是</v>
      </c>
      <c r="G1156" s="163" t="str">
        <f t="shared" si="128"/>
        <v>项</v>
      </c>
    </row>
    <row r="1157" ht="18.75" spans="1:7">
      <c r="A1157" s="444" t="s">
        <v>2078</v>
      </c>
      <c r="B1157" s="310" t="s">
        <v>2079</v>
      </c>
      <c r="C1157" s="448">
        <v>0</v>
      </c>
      <c r="D1157" s="349"/>
      <c r="E1157" s="314"/>
      <c r="F1157" s="284" t="str">
        <f t="shared" si="127"/>
        <v>否</v>
      </c>
      <c r="G1157" s="163" t="str">
        <f t="shared" si="128"/>
        <v>项</v>
      </c>
    </row>
    <row r="1158" ht="18.75" spans="1:7">
      <c r="A1158" s="444" t="s">
        <v>2080</v>
      </c>
      <c r="B1158" s="310" t="s">
        <v>2081</v>
      </c>
      <c r="C1158" s="448">
        <v>0</v>
      </c>
      <c r="D1158" s="349"/>
      <c r="E1158" s="314"/>
      <c r="F1158" s="284" t="str">
        <f t="shared" si="127"/>
        <v>否</v>
      </c>
      <c r="G1158" s="163" t="str">
        <f t="shared" si="128"/>
        <v>项</v>
      </c>
    </row>
    <row r="1159" ht="18.75" spans="1:7">
      <c r="A1159" s="444" t="s">
        <v>2082</v>
      </c>
      <c r="B1159" s="310" t="s">
        <v>2083</v>
      </c>
      <c r="C1159" s="448">
        <v>9</v>
      </c>
      <c r="D1159" s="349">
        <v>8</v>
      </c>
      <c r="E1159" s="314">
        <f>IF(C1159&gt;0,D1159/C1159-1,IF(C1159&lt;0,-(D1159/C1159-1),""))</f>
        <v>-0.111</v>
      </c>
      <c r="F1159" s="284" t="str">
        <f t="shared" si="127"/>
        <v>是</v>
      </c>
      <c r="G1159" s="163" t="str">
        <f t="shared" si="128"/>
        <v>项</v>
      </c>
    </row>
    <row r="1160" ht="18.75" spans="1:7">
      <c r="A1160" s="444" t="s">
        <v>2084</v>
      </c>
      <c r="B1160" s="310" t="s">
        <v>2085</v>
      </c>
      <c r="C1160" s="448">
        <v>0</v>
      </c>
      <c r="D1160" s="349">
        <v>0</v>
      </c>
      <c r="E1160" s="314" t="str">
        <f t="shared" si="129"/>
        <v/>
      </c>
      <c r="F1160" s="284" t="str">
        <f t="shared" si="127"/>
        <v>否</v>
      </c>
      <c r="G1160" s="163" t="str">
        <f t="shared" si="128"/>
        <v>项</v>
      </c>
    </row>
    <row r="1161" ht="18.75" spans="1:7">
      <c r="A1161" s="444" t="s">
        <v>2086</v>
      </c>
      <c r="B1161" s="310" t="s">
        <v>2087</v>
      </c>
      <c r="C1161" s="448">
        <v>5</v>
      </c>
      <c r="D1161" s="349">
        <v>4</v>
      </c>
      <c r="E1161" s="314">
        <f t="shared" si="129"/>
        <v>-0.2</v>
      </c>
      <c r="F1161" s="284" t="str">
        <f t="shared" si="127"/>
        <v>是</v>
      </c>
      <c r="G1161" s="163" t="str">
        <f t="shared" si="128"/>
        <v>项</v>
      </c>
    </row>
    <row r="1162" ht="18.75" spans="1:7">
      <c r="A1162" s="444" t="s">
        <v>2088</v>
      </c>
      <c r="B1162" s="310" t="s">
        <v>2089</v>
      </c>
      <c r="C1162" s="448">
        <v>0</v>
      </c>
      <c r="D1162" s="349"/>
      <c r="E1162" s="314"/>
      <c r="F1162" s="284" t="str">
        <f t="shared" si="127"/>
        <v>否</v>
      </c>
      <c r="G1162" s="163" t="str">
        <f t="shared" si="128"/>
        <v>项</v>
      </c>
    </row>
    <row r="1163" ht="18.75" spans="1:7">
      <c r="A1163" s="444" t="s">
        <v>2090</v>
      </c>
      <c r="B1163" s="310" t="s">
        <v>2091</v>
      </c>
      <c r="C1163" s="448">
        <v>0</v>
      </c>
      <c r="D1163" s="349">
        <v>0</v>
      </c>
      <c r="E1163" s="314" t="str">
        <f t="shared" si="129"/>
        <v/>
      </c>
      <c r="F1163" s="284" t="str">
        <f t="shared" si="127"/>
        <v>否</v>
      </c>
      <c r="G1163" s="163" t="str">
        <f t="shared" si="128"/>
        <v>项</v>
      </c>
    </row>
    <row r="1164" ht="18.75" spans="1:7">
      <c r="A1164" s="444" t="s">
        <v>2092</v>
      </c>
      <c r="B1164" s="310" t="s">
        <v>2093</v>
      </c>
      <c r="C1164" s="448">
        <v>0</v>
      </c>
      <c r="D1164" s="349">
        <v>0</v>
      </c>
      <c r="E1164" s="314" t="str">
        <f t="shared" si="129"/>
        <v/>
      </c>
      <c r="F1164" s="284" t="str">
        <f t="shared" si="127"/>
        <v>否</v>
      </c>
      <c r="G1164" s="163" t="str">
        <f t="shared" si="128"/>
        <v>项</v>
      </c>
    </row>
    <row r="1165" ht="18.75" spans="1:7">
      <c r="A1165" s="444" t="s">
        <v>2094</v>
      </c>
      <c r="B1165" s="310" t="s">
        <v>2095</v>
      </c>
      <c r="C1165" s="448">
        <v>0</v>
      </c>
      <c r="D1165" s="349"/>
      <c r="E1165" s="314"/>
      <c r="F1165" s="284" t="str">
        <f t="shared" si="127"/>
        <v>否</v>
      </c>
      <c r="G1165" s="163" t="str">
        <f t="shared" si="128"/>
        <v>项</v>
      </c>
    </row>
    <row r="1166" ht="18.75" spans="1:7">
      <c r="A1166" s="444" t="s">
        <v>2096</v>
      </c>
      <c r="B1166" s="310" t="s">
        <v>2097</v>
      </c>
      <c r="C1166" s="448">
        <v>0</v>
      </c>
      <c r="D1166" s="349"/>
      <c r="E1166" s="314"/>
      <c r="F1166" s="284" t="str">
        <f t="shared" si="127"/>
        <v>否</v>
      </c>
      <c r="G1166" s="163" t="str">
        <f t="shared" si="128"/>
        <v>项</v>
      </c>
    </row>
    <row r="1167" ht="18.75" spans="1:7">
      <c r="A1167" s="444" t="s">
        <v>2098</v>
      </c>
      <c r="B1167" s="310" t="s">
        <v>2099</v>
      </c>
      <c r="C1167" s="448">
        <v>0</v>
      </c>
      <c r="D1167" s="349">
        <v>0</v>
      </c>
      <c r="E1167" s="314" t="str">
        <f t="shared" si="129"/>
        <v/>
      </c>
      <c r="F1167" s="284" t="str">
        <f t="shared" si="127"/>
        <v>否</v>
      </c>
      <c r="G1167" s="163" t="str">
        <f t="shared" si="128"/>
        <v>项</v>
      </c>
    </row>
    <row r="1168" ht="18.75" spans="1:7">
      <c r="A1168" s="444" t="s">
        <v>2100</v>
      </c>
      <c r="B1168" s="310" t="s">
        <v>2101</v>
      </c>
      <c r="C1168" s="448">
        <v>0</v>
      </c>
      <c r="D1168" s="349">
        <v>0</v>
      </c>
      <c r="E1168" s="314" t="str">
        <f t="shared" si="129"/>
        <v/>
      </c>
      <c r="F1168" s="284" t="str">
        <f t="shared" si="127"/>
        <v>否</v>
      </c>
      <c r="G1168" s="163" t="str">
        <f t="shared" si="128"/>
        <v>项</v>
      </c>
    </row>
    <row r="1169" ht="18.75" spans="1:7">
      <c r="A1169" s="444" t="s">
        <v>2102</v>
      </c>
      <c r="B1169" s="310" t="s">
        <v>2103</v>
      </c>
      <c r="C1169" s="448">
        <v>0</v>
      </c>
      <c r="D1169" s="349">
        <v>0</v>
      </c>
      <c r="E1169" s="314" t="str">
        <f t="shared" si="129"/>
        <v/>
      </c>
      <c r="F1169" s="284" t="str">
        <f t="shared" si="127"/>
        <v>否</v>
      </c>
      <c r="G1169" s="163" t="str">
        <f t="shared" si="128"/>
        <v>项</v>
      </c>
    </row>
    <row r="1170" ht="18.75" spans="1:7">
      <c r="A1170" s="444" t="s">
        <v>2104</v>
      </c>
      <c r="B1170" s="310" t="s">
        <v>2105</v>
      </c>
      <c r="C1170" s="448">
        <v>0</v>
      </c>
      <c r="D1170" s="349">
        <v>0</v>
      </c>
      <c r="E1170" s="314" t="str">
        <f t="shared" si="129"/>
        <v/>
      </c>
      <c r="F1170" s="284" t="str">
        <f t="shared" si="127"/>
        <v>否</v>
      </c>
      <c r="G1170" s="163" t="str">
        <f t="shared" si="128"/>
        <v>项</v>
      </c>
    </row>
    <row r="1171" ht="18.75" spans="1:7">
      <c r="A1171" s="444" t="s">
        <v>2106</v>
      </c>
      <c r="B1171" s="310" t="s">
        <v>2107</v>
      </c>
      <c r="C1171" s="448">
        <v>0</v>
      </c>
      <c r="D1171" s="349">
        <v>0</v>
      </c>
      <c r="E1171" s="314" t="str">
        <f t="shared" si="129"/>
        <v/>
      </c>
      <c r="F1171" s="284" t="str">
        <f t="shared" si="127"/>
        <v>否</v>
      </c>
      <c r="G1171" s="163" t="str">
        <f t="shared" si="128"/>
        <v>项</v>
      </c>
    </row>
    <row r="1172" ht="18.75" spans="1:7">
      <c r="A1172" s="444" t="s">
        <v>2108</v>
      </c>
      <c r="B1172" s="310" t="s">
        <v>2109</v>
      </c>
      <c r="C1172" s="448">
        <v>0</v>
      </c>
      <c r="D1172" s="349">
        <v>0</v>
      </c>
      <c r="E1172" s="314" t="str">
        <f t="shared" si="129"/>
        <v/>
      </c>
      <c r="F1172" s="284" t="str">
        <f t="shared" si="127"/>
        <v>否</v>
      </c>
      <c r="G1172" s="163" t="str">
        <f t="shared" si="128"/>
        <v>项</v>
      </c>
    </row>
    <row r="1173" ht="18.75" spans="1:7">
      <c r="A1173" s="444" t="s">
        <v>2110</v>
      </c>
      <c r="B1173" s="310" t="s">
        <v>2111</v>
      </c>
      <c r="C1173" s="448">
        <v>0</v>
      </c>
      <c r="D1173" s="349">
        <v>0</v>
      </c>
      <c r="E1173" s="314" t="str">
        <f t="shared" si="129"/>
        <v/>
      </c>
      <c r="F1173" s="284" t="str">
        <f t="shared" si="127"/>
        <v>否</v>
      </c>
      <c r="G1173" s="163" t="str">
        <f t="shared" si="128"/>
        <v>项</v>
      </c>
    </row>
    <row r="1174" ht="18.75" spans="1:7">
      <c r="A1174" s="444" t="s">
        <v>2112</v>
      </c>
      <c r="B1174" s="310" t="s">
        <v>2113</v>
      </c>
      <c r="C1174" s="448">
        <v>0</v>
      </c>
      <c r="D1174" s="349">
        <v>0</v>
      </c>
      <c r="E1174" s="314" t="str">
        <f t="shared" si="129"/>
        <v/>
      </c>
      <c r="F1174" s="284" t="str">
        <f t="shared" si="127"/>
        <v>否</v>
      </c>
      <c r="G1174" s="163" t="str">
        <f t="shared" si="128"/>
        <v>项</v>
      </c>
    </row>
    <row r="1175" ht="18.75" spans="1:7">
      <c r="A1175" s="444" t="s">
        <v>2114</v>
      </c>
      <c r="B1175" s="310" t="s">
        <v>2115</v>
      </c>
      <c r="C1175" s="448">
        <v>0</v>
      </c>
      <c r="D1175" s="349"/>
      <c r="E1175" s="314"/>
      <c r="F1175" s="284" t="str">
        <f t="shared" si="127"/>
        <v>否</v>
      </c>
      <c r="G1175" s="163" t="str">
        <f t="shared" si="128"/>
        <v>项</v>
      </c>
    </row>
    <row r="1176" ht="18.75" spans="1:7">
      <c r="A1176" s="444" t="s">
        <v>2116</v>
      </c>
      <c r="B1176" s="310" t="s">
        <v>157</v>
      </c>
      <c r="C1176" s="448">
        <v>0</v>
      </c>
      <c r="D1176" s="349"/>
      <c r="E1176" s="314"/>
      <c r="F1176" s="284" t="str">
        <f t="shared" si="127"/>
        <v>否</v>
      </c>
      <c r="G1176" s="163" t="str">
        <f t="shared" si="128"/>
        <v>项</v>
      </c>
    </row>
    <row r="1177" ht="18.75" spans="1:7">
      <c r="A1177" s="444" t="s">
        <v>2117</v>
      </c>
      <c r="B1177" s="310" t="s">
        <v>2118</v>
      </c>
      <c r="C1177" s="448">
        <v>0</v>
      </c>
      <c r="D1177" s="349"/>
      <c r="E1177" s="314"/>
      <c r="F1177" s="284" t="str">
        <f t="shared" si="127"/>
        <v>否</v>
      </c>
      <c r="G1177" s="163" t="str">
        <f t="shared" si="128"/>
        <v>项</v>
      </c>
    </row>
    <row r="1178" ht="18.75" spans="1:7">
      <c r="A1178" s="443" t="s">
        <v>2119</v>
      </c>
      <c r="B1178" s="307" t="s">
        <v>2120</v>
      </c>
      <c r="C1178" s="347">
        <f>SUBTOTAL(9,C1179:C1192)</f>
        <v>37</v>
      </c>
      <c r="D1178" s="347">
        <f>SUBTOTAL(9,D1179:D1192)</f>
        <v>59</v>
      </c>
      <c r="E1178" s="185">
        <f>(D1178-C1178)/C1178</f>
        <v>0.595</v>
      </c>
      <c r="F1178" s="284" t="str">
        <f t="shared" si="127"/>
        <v>是</v>
      </c>
      <c r="G1178" s="163" t="str">
        <f t="shared" si="128"/>
        <v>款</v>
      </c>
    </row>
    <row r="1179" ht="18.75" spans="1:7">
      <c r="A1179" s="444" t="s">
        <v>2121</v>
      </c>
      <c r="B1179" s="310" t="s">
        <v>139</v>
      </c>
      <c r="C1179" s="448">
        <v>11</v>
      </c>
      <c r="D1179" s="349">
        <v>0</v>
      </c>
      <c r="E1179" s="314">
        <f t="shared" si="129"/>
        <v>-1</v>
      </c>
      <c r="F1179" s="284" t="str">
        <f t="shared" si="127"/>
        <v>是</v>
      </c>
      <c r="G1179" s="163" t="str">
        <f t="shared" si="128"/>
        <v>项</v>
      </c>
    </row>
    <row r="1180" ht="18.75" spans="1:7">
      <c r="A1180" s="444" t="s">
        <v>2122</v>
      </c>
      <c r="B1180" s="310" t="s">
        <v>141</v>
      </c>
      <c r="C1180" s="448">
        <v>5</v>
      </c>
      <c r="D1180" s="349">
        <v>0</v>
      </c>
      <c r="E1180" s="314">
        <f t="shared" si="129"/>
        <v>-1</v>
      </c>
      <c r="F1180" s="284" t="str">
        <f t="shared" si="127"/>
        <v>是</v>
      </c>
      <c r="G1180" s="163" t="str">
        <f t="shared" si="128"/>
        <v>项</v>
      </c>
    </row>
    <row r="1181" ht="18.75" spans="1:7">
      <c r="A1181" s="444" t="s">
        <v>2123</v>
      </c>
      <c r="B1181" s="310" t="s">
        <v>143</v>
      </c>
      <c r="C1181" s="448">
        <v>0</v>
      </c>
      <c r="D1181" s="349">
        <v>0</v>
      </c>
      <c r="E1181" s="314" t="str">
        <f t="shared" si="129"/>
        <v/>
      </c>
      <c r="F1181" s="284" t="str">
        <f t="shared" si="127"/>
        <v>否</v>
      </c>
      <c r="G1181" s="163" t="str">
        <f t="shared" si="128"/>
        <v>项</v>
      </c>
    </row>
    <row r="1182" ht="18.75" spans="1:7">
      <c r="A1182" s="444" t="s">
        <v>2124</v>
      </c>
      <c r="B1182" s="310" t="s">
        <v>2125</v>
      </c>
      <c r="C1182" s="448">
        <v>21</v>
      </c>
      <c r="D1182" s="349">
        <v>59</v>
      </c>
      <c r="E1182" s="314">
        <f t="shared" si="129"/>
        <v>1.81</v>
      </c>
      <c r="F1182" s="284" t="str">
        <f t="shared" si="127"/>
        <v>是</v>
      </c>
      <c r="G1182" s="163" t="str">
        <f t="shared" si="128"/>
        <v>项</v>
      </c>
    </row>
    <row r="1183" ht="18.75" spans="1:7">
      <c r="A1183" s="444" t="s">
        <v>2126</v>
      </c>
      <c r="B1183" s="310" t="s">
        <v>2127</v>
      </c>
      <c r="C1183" s="349"/>
      <c r="D1183" s="349"/>
      <c r="E1183" s="314"/>
      <c r="F1183" s="284" t="str">
        <f t="shared" si="127"/>
        <v>否</v>
      </c>
      <c r="G1183" s="163" t="str">
        <f t="shared" si="128"/>
        <v>项</v>
      </c>
    </row>
    <row r="1184" ht="18.75" spans="1:7">
      <c r="A1184" s="444" t="s">
        <v>2128</v>
      </c>
      <c r="B1184" s="310" t="s">
        <v>2129</v>
      </c>
      <c r="C1184" s="349"/>
      <c r="D1184" s="349"/>
      <c r="E1184" s="314"/>
      <c r="F1184" s="284" t="str">
        <f t="shared" si="127"/>
        <v>否</v>
      </c>
      <c r="G1184" s="163" t="str">
        <f t="shared" si="128"/>
        <v>项</v>
      </c>
    </row>
    <row r="1185" ht="18.75" spans="1:7">
      <c r="A1185" s="444" t="s">
        <v>2130</v>
      </c>
      <c r="B1185" s="310" t="s">
        <v>2131</v>
      </c>
      <c r="C1185" s="349"/>
      <c r="D1185" s="349"/>
      <c r="E1185" s="314"/>
      <c r="F1185" s="284" t="str">
        <f t="shared" si="127"/>
        <v>否</v>
      </c>
      <c r="G1185" s="163" t="str">
        <f t="shared" si="128"/>
        <v>项</v>
      </c>
    </row>
    <row r="1186" ht="18.75" spans="1:7">
      <c r="A1186" s="444" t="s">
        <v>2132</v>
      </c>
      <c r="B1186" s="310" t="s">
        <v>2133</v>
      </c>
      <c r="C1186" s="349"/>
      <c r="D1186" s="349"/>
      <c r="E1186" s="314"/>
      <c r="F1186" s="284" t="str">
        <f t="shared" si="127"/>
        <v>否</v>
      </c>
      <c r="G1186" s="163" t="str">
        <f t="shared" si="128"/>
        <v>项</v>
      </c>
    </row>
    <row r="1187" ht="18.75" spans="1:7">
      <c r="A1187" s="444" t="s">
        <v>2134</v>
      </c>
      <c r="B1187" s="310" t="s">
        <v>2135</v>
      </c>
      <c r="C1187" s="349">
        <v>0</v>
      </c>
      <c r="D1187" s="349">
        <v>0</v>
      </c>
      <c r="E1187" s="314" t="str">
        <f t="shared" si="129"/>
        <v/>
      </c>
      <c r="F1187" s="284" t="str">
        <f t="shared" si="127"/>
        <v>否</v>
      </c>
      <c r="G1187" s="163" t="str">
        <f t="shared" si="128"/>
        <v>项</v>
      </c>
    </row>
    <row r="1188" ht="18.75" spans="1:7">
      <c r="A1188" s="444" t="s">
        <v>2136</v>
      </c>
      <c r="B1188" s="310" t="s">
        <v>2137</v>
      </c>
      <c r="C1188" s="349">
        <v>0</v>
      </c>
      <c r="D1188" s="349">
        <v>0</v>
      </c>
      <c r="E1188" s="314" t="str">
        <f t="shared" si="129"/>
        <v/>
      </c>
      <c r="F1188" s="284" t="str">
        <f t="shared" si="127"/>
        <v>否</v>
      </c>
      <c r="G1188" s="163" t="str">
        <f t="shared" si="128"/>
        <v>项</v>
      </c>
    </row>
    <row r="1189" ht="18.75" spans="1:7">
      <c r="A1189" s="444" t="s">
        <v>2138</v>
      </c>
      <c r="B1189" s="310" t="s">
        <v>2139</v>
      </c>
      <c r="C1189" s="349">
        <v>0</v>
      </c>
      <c r="D1189" s="349">
        <v>0</v>
      </c>
      <c r="E1189" s="314" t="str">
        <f t="shared" si="129"/>
        <v/>
      </c>
      <c r="F1189" s="284" t="str">
        <f t="shared" si="127"/>
        <v>否</v>
      </c>
      <c r="G1189" s="163" t="str">
        <f t="shared" si="128"/>
        <v>项</v>
      </c>
    </row>
    <row r="1190" ht="18.75" spans="1:7">
      <c r="A1190" s="444" t="s">
        <v>2140</v>
      </c>
      <c r="B1190" s="310" t="s">
        <v>2141</v>
      </c>
      <c r="C1190" s="349">
        <v>0</v>
      </c>
      <c r="D1190" s="349">
        <v>0</v>
      </c>
      <c r="E1190" s="314" t="str">
        <f t="shared" si="129"/>
        <v/>
      </c>
      <c r="F1190" s="284" t="str">
        <f t="shared" si="127"/>
        <v>否</v>
      </c>
      <c r="G1190" s="163" t="str">
        <f t="shared" si="128"/>
        <v>项</v>
      </c>
    </row>
    <row r="1191" ht="18.75" spans="1:7">
      <c r="A1191" s="444" t="s">
        <v>2142</v>
      </c>
      <c r="B1191" s="310" t="s">
        <v>2143</v>
      </c>
      <c r="C1191" s="349">
        <v>0</v>
      </c>
      <c r="D1191" s="349">
        <v>0</v>
      </c>
      <c r="E1191" s="314" t="str">
        <f t="shared" si="129"/>
        <v/>
      </c>
      <c r="F1191" s="284" t="str">
        <f t="shared" si="127"/>
        <v>否</v>
      </c>
      <c r="G1191" s="163" t="str">
        <f t="shared" si="128"/>
        <v>项</v>
      </c>
    </row>
    <row r="1192" ht="18.75" spans="1:7">
      <c r="A1192" s="444" t="s">
        <v>2144</v>
      </c>
      <c r="B1192" s="310" t="s">
        <v>2145</v>
      </c>
      <c r="C1192" s="349">
        <v>0</v>
      </c>
      <c r="D1192" s="349">
        <v>0</v>
      </c>
      <c r="E1192" s="314" t="str">
        <f t="shared" si="129"/>
        <v/>
      </c>
      <c r="F1192" s="284" t="str">
        <f t="shared" si="127"/>
        <v>否</v>
      </c>
      <c r="G1192" s="163" t="str">
        <f t="shared" si="128"/>
        <v>项</v>
      </c>
    </row>
    <row r="1193" ht="18.75" spans="1:7">
      <c r="A1193" s="443" t="s">
        <v>2146</v>
      </c>
      <c r="B1193" s="307" t="s">
        <v>2147</v>
      </c>
      <c r="C1193" s="347"/>
      <c r="D1193" s="347"/>
      <c r="E1193" s="319"/>
      <c r="F1193" s="284" t="str">
        <f t="shared" si="127"/>
        <v>否</v>
      </c>
      <c r="G1193" s="163" t="str">
        <f t="shared" si="128"/>
        <v>款</v>
      </c>
    </row>
    <row r="1194" ht="18.75" spans="1:7">
      <c r="A1194" s="312">
        <v>2209999</v>
      </c>
      <c r="B1194" s="310" t="s">
        <v>2148</v>
      </c>
      <c r="C1194" s="349"/>
      <c r="D1194" s="349"/>
      <c r="E1194" s="314"/>
      <c r="F1194" s="284" t="str">
        <f t="shared" si="127"/>
        <v>否</v>
      </c>
      <c r="G1194" s="163" t="str">
        <f t="shared" si="128"/>
        <v>项</v>
      </c>
    </row>
    <row r="1195" ht="18.75" spans="1:7">
      <c r="A1195" s="443" t="s">
        <v>105</v>
      </c>
      <c r="B1195" s="307" t="s">
        <v>106</v>
      </c>
      <c r="C1195" s="347">
        <f>C1196+C1208+C1212</f>
        <v>30826</v>
      </c>
      <c r="D1195" s="458">
        <f>D1196+D1208+D1212</f>
        <v>82121</v>
      </c>
      <c r="E1195" s="185">
        <f>(D1195-C1195)/C1195</f>
        <v>1.664</v>
      </c>
      <c r="F1195" s="284" t="str">
        <f t="shared" si="127"/>
        <v>是</v>
      </c>
      <c r="G1195" s="163" t="str">
        <f t="shared" si="128"/>
        <v>类</v>
      </c>
    </row>
    <row r="1196" ht="18.75" spans="1:7">
      <c r="A1196" s="443" t="s">
        <v>2149</v>
      </c>
      <c r="B1196" s="307" t="s">
        <v>2150</v>
      </c>
      <c r="C1196" s="347">
        <f>SUBTOTAL(9,C1197:C1207)</f>
        <v>9590</v>
      </c>
      <c r="D1196" s="347">
        <f>SUBTOTAL(9,D1197:D1207)</f>
        <v>60896</v>
      </c>
      <c r="E1196" s="185">
        <f>(D1196-C1196)/C1196</f>
        <v>5.35</v>
      </c>
      <c r="F1196" s="284" t="str">
        <f t="shared" si="127"/>
        <v>是</v>
      </c>
      <c r="G1196" s="163" t="str">
        <f t="shared" si="128"/>
        <v>款</v>
      </c>
    </row>
    <row r="1197" ht="18.75" spans="1:7">
      <c r="A1197" s="444" t="s">
        <v>2151</v>
      </c>
      <c r="B1197" s="310" t="s">
        <v>2152</v>
      </c>
      <c r="C1197" s="349">
        <v>0</v>
      </c>
      <c r="D1197" s="349">
        <v>0</v>
      </c>
      <c r="E1197" s="314" t="str">
        <f>IF(C1197&gt;0,D1197/C1197-1,IF(C1197&lt;0,-(D1197/C1197-1),""))</f>
        <v/>
      </c>
      <c r="F1197" s="284" t="str">
        <f t="shared" si="127"/>
        <v>否</v>
      </c>
      <c r="G1197" s="163" t="str">
        <f t="shared" si="128"/>
        <v>项</v>
      </c>
    </row>
    <row r="1198" ht="18.75" spans="1:7">
      <c r="A1198" s="444" t="s">
        <v>2153</v>
      </c>
      <c r="B1198" s="310" t="s">
        <v>2154</v>
      </c>
      <c r="C1198" s="349">
        <v>0</v>
      </c>
      <c r="D1198" s="349">
        <v>0</v>
      </c>
      <c r="E1198" s="314" t="str">
        <f>IF(C1198&gt;0,D1198/C1198-1,IF(C1198&lt;0,-(D1198/C1198-1),""))</f>
        <v/>
      </c>
      <c r="F1198" s="284" t="str">
        <f t="shared" si="127"/>
        <v>否</v>
      </c>
      <c r="G1198" s="163" t="str">
        <f t="shared" si="128"/>
        <v>项</v>
      </c>
    </row>
    <row r="1199" ht="18.75" spans="1:7">
      <c r="A1199" s="444" t="s">
        <v>2155</v>
      </c>
      <c r="B1199" s="310" t="s">
        <v>2156</v>
      </c>
      <c r="C1199" s="349">
        <v>0</v>
      </c>
      <c r="D1199" s="349">
        <v>0</v>
      </c>
      <c r="E1199" s="314" t="str">
        <f>IF(C1199&gt;0,D1199/C1199-1,IF(C1199&lt;0,-(D1199/C1199-1),""))</f>
        <v/>
      </c>
      <c r="F1199" s="284" t="str">
        <f t="shared" si="127"/>
        <v>否</v>
      </c>
      <c r="G1199" s="163" t="str">
        <f t="shared" si="128"/>
        <v>项</v>
      </c>
    </row>
    <row r="1200" ht="18.75" spans="1:7">
      <c r="A1200" s="444" t="s">
        <v>2157</v>
      </c>
      <c r="B1200" s="310" t="s">
        <v>2158</v>
      </c>
      <c r="C1200" s="349">
        <v>0</v>
      </c>
      <c r="D1200" s="349">
        <v>0</v>
      </c>
      <c r="E1200" s="314" t="str">
        <f>IF(C1200&gt;0,D1200/C1200-1,IF(C1200&lt;0,-(D1200/C1200-1),""))</f>
        <v/>
      </c>
      <c r="F1200" s="284" t="str">
        <f t="shared" si="127"/>
        <v>否</v>
      </c>
      <c r="G1200" s="163" t="str">
        <f t="shared" si="128"/>
        <v>项</v>
      </c>
    </row>
    <row r="1201" ht="18.75" spans="1:7">
      <c r="A1201" s="444" t="s">
        <v>2159</v>
      </c>
      <c r="B1201" s="310" t="s">
        <v>2160</v>
      </c>
      <c r="C1201" s="349"/>
      <c r="D1201" s="349"/>
      <c r="E1201" s="314"/>
      <c r="F1201" s="284" t="str">
        <f t="shared" si="127"/>
        <v>否</v>
      </c>
      <c r="G1201" s="163" t="str">
        <f t="shared" si="128"/>
        <v>项</v>
      </c>
    </row>
    <row r="1202" ht="18.75" spans="1:7">
      <c r="A1202" s="444" t="s">
        <v>2161</v>
      </c>
      <c r="B1202" s="310" t="s">
        <v>2162</v>
      </c>
      <c r="C1202" s="349">
        <v>0</v>
      </c>
      <c r="D1202" s="349">
        <v>0</v>
      </c>
      <c r="E1202" s="314" t="str">
        <f t="shared" ref="E1202:E1207" si="130">IF(C1202&gt;0,D1202/C1202-1,IF(C1202&lt;0,-(D1202/C1202-1),""))</f>
        <v/>
      </c>
      <c r="F1202" s="284" t="str">
        <f t="shared" si="127"/>
        <v>否</v>
      </c>
      <c r="G1202" s="163" t="str">
        <f t="shared" si="128"/>
        <v>项</v>
      </c>
    </row>
    <row r="1203" ht="18.75" spans="1:7">
      <c r="A1203" s="444" t="s">
        <v>2163</v>
      </c>
      <c r="B1203" s="310" t="s">
        <v>2164</v>
      </c>
      <c r="C1203" s="349">
        <v>0</v>
      </c>
      <c r="D1203" s="349">
        <v>0</v>
      </c>
      <c r="E1203" s="314" t="str">
        <f t="shared" si="130"/>
        <v/>
      </c>
      <c r="F1203" s="284" t="str">
        <f t="shared" si="127"/>
        <v>否</v>
      </c>
      <c r="G1203" s="163" t="str">
        <f t="shared" si="128"/>
        <v>项</v>
      </c>
    </row>
    <row r="1204" ht="18.75" spans="1:7">
      <c r="A1204" s="444" t="s">
        <v>2165</v>
      </c>
      <c r="B1204" s="310" t="s">
        <v>2166</v>
      </c>
      <c r="C1204" s="448">
        <v>695</v>
      </c>
      <c r="D1204" s="349">
        <v>7176</v>
      </c>
      <c r="E1204" s="314">
        <f t="shared" si="130"/>
        <v>9.325</v>
      </c>
      <c r="F1204" s="284" t="str">
        <f t="shared" si="127"/>
        <v>是</v>
      </c>
      <c r="G1204" s="163" t="str">
        <f t="shared" si="128"/>
        <v>项</v>
      </c>
    </row>
    <row r="1205" ht="18.75" spans="1:7">
      <c r="A1205" s="444" t="s">
        <v>2167</v>
      </c>
      <c r="B1205" s="310" t="s">
        <v>2168</v>
      </c>
      <c r="C1205" s="349">
        <v>0</v>
      </c>
      <c r="D1205" s="349">
        <v>0</v>
      </c>
      <c r="E1205" s="314" t="str">
        <f t="shared" si="130"/>
        <v/>
      </c>
      <c r="F1205" s="284" t="str">
        <f t="shared" si="127"/>
        <v>否</v>
      </c>
      <c r="G1205" s="163" t="str">
        <f t="shared" si="128"/>
        <v>项</v>
      </c>
    </row>
    <row r="1206" ht="18.75" spans="1:6">
      <c r="A1206" s="444">
        <v>2210111</v>
      </c>
      <c r="B1206" s="310" t="s">
        <v>2169</v>
      </c>
      <c r="C1206" s="448">
        <v>8895</v>
      </c>
      <c r="D1206" s="349">
        <v>20</v>
      </c>
      <c r="E1206" s="314">
        <f t="shared" si="130"/>
        <v>-0.998</v>
      </c>
      <c r="F1206" s="284"/>
    </row>
    <row r="1207" ht="18.75" spans="1:7">
      <c r="A1207" s="444" t="s">
        <v>2170</v>
      </c>
      <c r="B1207" s="310" t="s">
        <v>2171</v>
      </c>
      <c r="C1207" s="349"/>
      <c r="D1207" s="349">
        <v>53700</v>
      </c>
      <c r="E1207" s="314" t="str">
        <f t="shared" si="130"/>
        <v/>
      </c>
      <c r="F1207" s="284" t="str">
        <f t="shared" ref="F1207:F1215" si="131">IF(LEN(A1207)=3,"是",IF(B1207&lt;&gt;"",IF(SUM(C1207:D1207)&lt;&gt;0,"是","否"),"是"))</f>
        <v>是</v>
      </c>
      <c r="G1207" s="163" t="str">
        <f t="shared" ref="G1207:G1215" si="132">IF(LEN(A1207)=3,"类",IF(LEN(A1207)=5,"款","项"))</f>
        <v>项</v>
      </c>
    </row>
    <row r="1208" ht="18.75" spans="1:7">
      <c r="A1208" s="443" t="s">
        <v>2172</v>
      </c>
      <c r="B1208" s="307" t="s">
        <v>2173</v>
      </c>
      <c r="C1208" s="347">
        <f>SUBTOTAL(9,C1209:C1211)</f>
        <v>21236</v>
      </c>
      <c r="D1208" s="347">
        <f>SUBTOTAL(9,D1209:D1211)</f>
        <v>21225</v>
      </c>
      <c r="E1208" s="185">
        <f>(D1208-C1208)/C1208</f>
        <v>-0.001</v>
      </c>
      <c r="F1208" s="284" t="str">
        <f t="shared" si="131"/>
        <v>是</v>
      </c>
      <c r="G1208" s="163" t="str">
        <f t="shared" si="132"/>
        <v>款</v>
      </c>
    </row>
    <row r="1209" ht="18.75" spans="1:7">
      <c r="A1209" s="444" t="s">
        <v>2174</v>
      </c>
      <c r="B1209" s="310" t="s">
        <v>2175</v>
      </c>
      <c r="C1209" s="448">
        <v>21236</v>
      </c>
      <c r="D1209" s="349">
        <v>21225</v>
      </c>
      <c r="E1209" s="314">
        <f>IF(C1209&gt;0,D1209/C1209-1,IF(C1209&lt;0,-(D1209/C1209-1),""))</f>
        <v>-0.001</v>
      </c>
      <c r="F1209" s="284" t="str">
        <f t="shared" si="131"/>
        <v>是</v>
      </c>
      <c r="G1209" s="163" t="str">
        <f t="shared" si="132"/>
        <v>项</v>
      </c>
    </row>
    <row r="1210" ht="18.75" spans="1:7">
      <c r="A1210" s="444" t="s">
        <v>2176</v>
      </c>
      <c r="B1210" s="310" t="s">
        <v>2177</v>
      </c>
      <c r="C1210" s="349">
        <v>0</v>
      </c>
      <c r="D1210" s="349">
        <v>0</v>
      </c>
      <c r="E1210" s="314" t="str">
        <f>IF(C1210&gt;0,D1210/C1210-1,IF(C1210&lt;0,-(D1210/C1210-1),""))</f>
        <v/>
      </c>
      <c r="F1210" s="284" t="str">
        <f t="shared" si="131"/>
        <v>否</v>
      </c>
      <c r="G1210" s="163" t="str">
        <f t="shared" si="132"/>
        <v>项</v>
      </c>
    </row>
    <row r="1211" ht="18.75" spans="1:7">
      <c r="A1211" s="444" t="s">
        <v>2178</v>
      </c>
      <c r="B1211" s="310" t="s">
        <v>2179</v>
      </c>
      <c r="C1211" s="349"/>
      <c r="D1211" s="349"/>
      <c r="E1211" s="314"/>
      <c r="F1211" s="284" t="str">
        <f t="shared" si="131"/>
        <v>否</v>
      </c>
      <c r="G1211" s="163" t="str">
        <f t="shared" si="132"/>
        <v>项</v>
      </c>
    </row>
    <row r="1212" ht="18.75" spans="1:7">
      <c r="A1212" s="443" t="s">
        <v>2180</v>
      </c>
      <c r="B1212" s="307" t="s">
        <v>2181</v>
      </c>
      <c r="C1212" s="347"/>
      <c r="D1212" s="347"/>
      <c r="E1212" s="319"/>
      <c r="F1212" s="284" t="str">
        <f t="shared" si="131"/>
        <v>否</v>
      </c>
      <c r="G1212" s="163" t="str">
        <f t="shared" si="132"/>
        <v>款</v>
      </c>
    </row>
    <row r="1213" ht="18.75" spans="1:7">
      <c r="A1213" s="444" t="s">
        <v>2182</v>
      </c>
      <c r="B1213" s="310" t="s">
        <v>2183</v>
      </c>
      <c r="C1213" s="349">
        <v>0</v>
      </c>
      <c r="D1213" s="349">
        <v>0</v>
      </c>
      <c r="E1213" s="314" t="str">
        <f>IF(C1213&gt;0,D1213/C1213-1,IF(C1213&lt;0,-(D1213/C1213-1),""))</f>
        <v/>
      </c>
      <c r="F1213" s="284" t="str">
        <f t="shared" si="131"/>
        <v>否</v>
      </c>
      <c r="G1213" s="163" t="str">
        <f t="shared" si="132"/>
        <v>项</v>
      </c>
    </row>
    <row r="1214" ht="18.75" spans="1:7">
      <c r="A1214" s="444" t="s">
        <v>2184</v>
      </c>
      <c r="B1214" s="310" t="s">
        <v>2185</v>
      </c>
      <c r="C1214" s="349"/>
      <c r="D1214" s="349"/>
      <c r="E1214" s="314"/>
      <c r="F1214" s="284" t="str">
        <f t="shared" si="131"/>
        <v>否</v>
      </c>
      <c r="G1214" s="163" t="str">
        <f t="shared" si="132"/>
        <v>项</v>
      </c>
    </row>
    <row r="1215" ht="18.75" spans="1:7">
      <c r="A1215" s="444" t="s">
        <v>2186</v>
      </c>
      <c r="B1215" s="310" t="s">
        <v>2187</v>
      </c>
      <c r="C1215" s="349">
        <v>0</v>
      </c>
      <c r="D1215" s="349">
        <v>0</v>
      </c>
      <c r="E1215" s="314" t="str">
        <f>IF(C1215&gt;0,D1215/C1215-1,IF(C1215&lt;0,-(D1215/C1215-1),""))</f>
        <v/>
      </c>
      <c r="F1215" s="284" t="str">
        <f t="shared" si="131"/>
        <v>否</v>
      </c>
      <c r="G1215" s="163" t="str">
        <f t="shared" si="132"/>
        <v>项</v>
      </c>
    </row>
    <row r="1216" ht="18.75" spans="1:7">
      <c r="A1216" s="443" t="s">
        <v>107</v>
      </c>
      <c r="B1216" s="307" t="s">
        <v>108</v>
      </c>
      <c r="C1216" s="347">
        <f>C1217+C1235+C1249+C1255+C1261</f>
        <v>1549</v>
      </c>
      <c r="D1216" s="347">
        <f>D1217+D1235+D1249+D1255+D1261</f>
        <v>1842</v>
      </c>
      <c r="E1216" s="185">
        <f>(D1216-C1216)/C1216</f>
        <v>0.189</v>
      </c>
      <c r="F1216" s="284" t="str">
        <f t="shared" ref="F1216:F1277" si="133">IF(LEN(A1216)=3,"是",IF(B1216&lt;&gt;"",IF(SUM(C1216:D1216)&lt;&gt;0,"是","否"),"是"))</f>
        <v>是</v>
      </c>
      <c r="G1216" s="163" t="str">
        <f t="shared" ref="G1216:G1277" si="134">IF(LEN(A1216)=3,"类",IF(LEN(A1216)=5,"款","项"))</f>
        <v>类</v>
      </c>
    </row>
    <row r="1217" ht="18.75" spans="1:7">
      <c r="A1217" s="443" t="s">
        <v>2188</v>
      </c>
      <c r="B1217" s="307" t="s">
        <v>2189</v>
      </c>
      <c r="C1217" s="347">
        <f>SUBTOTAL(9,C1218:C1234)</f>
        <v>224</v>
      </c>
      <c r="D1217" s="347">
        <f>SUBTOTAL(9,D1218:D1234)</f>
        <v>222</v>
      </c>
      <c r="E1217" s="185">
        <f>(D1217-C1217)/C1217</f>
        <v>-0.009</v>
      </c>
      <c r="F1217" s="284" t="str">
        <f t="shared" si="133"/>
        <v>是</v>
      </c>
      <c r="G1217" s="163" t="str">
        <f t="shared" si="134"/>
        <v>款</v>
      </c>
    </row>
    <row r="1218" ht="18.75" spans="1:7">
      <c r="A1218" s="444" t="s">
        <v>2190</v>
      </c>
      <c r="B1218" s="310" t="s">
        <v>139</v>
      </c>
      <c r="C1218" s="349"/>
      <c r="D1218" s="349"/>
      <c r="E1218" s="314"/>
      <c r="F1218" s="284" t="str">
        <f t="shared" si="133"/>
        <v>否</v>
      </c>
      <c r="G1218" s="163" t="str">
        <f t="shared" si="134"/>
        <v>项</v>
      </c>
    </row>
    <row r="1219" ht="18.75" spans="1:7">
      <c r="A1219" s="444" t="s">
        <v>2191</v>
      </c>
      <c r="B1219" s="310" t="s">
        <v>141</v>
      </c>
      <c r="C1219" s="349">
        <v>7</v>
      </c>
      <c r="D1219" s="349">
        <v>7</v>
      </c>
      <c r="E1219" s="314">
        <f>IF(C1219&gt;0,D1219/C1219-1,IF(C1219&lt;0,-(D1219/C1219-1),""))</f>
        <v>0</v>
      </c>
      <c r="F1219" s="284" t="str">
        <f t="shared" si="133"/>
        <v>是</v>
      </c>
      <c r="G1219" s="163" t="str">
        <f t="shared" si="134"/>
        <v>项</v>
      </c>
    </row>
    <row r="1220" ht="18.75" spans="1:7">
      <c r="A1220" s="444" t="s">
        <v>2192</v>
      </c>
      <c r="B1220" s="310" t="s">
        <v>143</v>
      </c>
      <c r="C1220" s="349"/>
      <c r="D1220" s="349"/>
      <c r="E1220" s="314"/>
      <c r="F1220" s="284" t="str">
        <f t="shared" si="133"/>
        <v>否</v>
      </c>
      <c r="G1220" s="163" t="str">
        <f t="shared" si="134"/>
        <v>项</v>
      </c>
    </row>
    <row r="1221" ht="18.75" spans="1:7">
      <c r="A1221" s="444" t="s">
        <v>2193</v>
      </c>
      <c r="B1221" s="310" t="s">
        <v>2194</v>
      </c>
      <c r="C1221" s="349">
        <v>0</v>
      </c>
      <c r="D1221" s="349">
        <v>0</v>
      </c>
      <c r="E1221" s="314" t="str">
        <f t="shared" ref="E1216:E1277" si="135">IF(C1221&gt;0,D1221/C1221-1,IF(C1221&lt;0,-(D1221/C1221-1),""))</f>
        <v/>
      </c>
      <c r="F1221" s="284" t="str">
        <f t="shared" si="133"/>
        <v>否</v>
      </c>
      <c r="G1221" s="163" t="str">
        <f t="shared" si="134"/>
        <v>项</v>
      </c>
    </row>
    <row r="1222" ht="18.75" spans="1:7">
      <c r="A1222" s="444" t="s">
        <v>2195</v>
      </c>
      <c r="B1222" s="310" t="s">
        <v>2196</v>
      </c>
      <c r="C1222" s="349">
        <v>0</v>
      </c>
      <c r="D1222" s="349">
        <v>0</v>
      </c>
      <c r="E1222" s="314" t="str">
        <f t="shared" si="135"/>
        <v/>
      </c>
      <c r="F1222" s="284" t="str">
        <f t="shared" si="133"/>
        <v>否</v>
      </c>
      <c r="G1222" s="163" t="str">
        <f t="shared" si="134"/>
        <v>项</v>
      </c>
    </row>
    <row r="1223" ht="18.75" spans="1:7">
      <c r="A1223" s="444" t="s">
        <v>2197</v>
      </c>
      <c r="B1223" s="310" t="s">
        <v>2198</v>
      </c>
      <c r="C1223" s="349"/>
      <c r="D1223" s="349"/>
      <c r="E1223" s="314"/>
      <c r="F1223" s="284" t="str">
        <f t="shared" si="133"/>
        <v>否</v>
      </c>
      <c r="G1223" s="163" t="str">
        <f t="shared" si="134"/>
        <v>项</v>
      </c>
    </row>
    <row r="1224" ht="18.75" spans="1:7">
      <c r="A1224" s="444" t="s">
        <v>2199</v>
      </c>
      <c r="B1224" s="310" t="s">
        <v>2200</v>
      </c>
      <c r="C1224" s="349">
        <v>0</v>
      </c>
      <c r="D1224" s="349">
        <v>0</v>
      </c>
      <c r="E1224" s="314" t="str">
        <f t="shared" si="135"/>
        <v/>
      </c>
      <c r="F1224" s="284" t="str">
        <f t="shared" si="133"/>
        <v>否</v>
      </c>
      <c r="G1224" s="163" t="str">
        <f t="shared" si="134"/>
        <v>项</v>
      </c>
    </row>
    <row r="1225" ht="18.75" spans="1:7">
      <c r="A1225" s="444" t="s">
        <v>2201</v>
      </c>
      <c r="B1225" s="310" t="s">
        <v>2202</v>
      </c>
      <c r="C1225" s="349"/>
      <c r="D1225" s="349"/>
      <c r="E1225" s="314"/>
      <c r="F1225" s="284" t="str">
        <f t="shared" si="133"/>
        <v>否</v>
      </c>
      <c r="G1225" s="163" t="str">
        <f t="shared" si="134"/>
        <v>项</v>
      </c>
    </row>
    <row r="1226" ht="18.75" spans="1:7">
      <c r="A1226" s="444" t="s">
        <v>2203</v>
      </c>
      <c r="B1226" s="310" t="s">
        <v>2204</v>
      </c>
      <c r="C1226" s="349">
        <v>0</v>
      </c>
      <c r="D1226" s="349">
        <v>0</v>
      </c>
      <c r="E1226" s="314" t="str">
        <f t="shared" si="135"/>
        <v/>
      </c>
      <c r="F1226" s="284" t="str">
        <f t="shared" si="133"/>
        <v>否</v>
      </c>
      <c r="G1226" s="163" t="str">
        <f t="shared" si="134"/>
        <v>项</v>
      </c>
    </row>
    <row r="1227" ht="18.75" spans="1:7">
      <c r="A1227" s="444" t="s">
        <v>2205</v>
      </c>
      <c r="B1227" s="310" t="s">
        <v>2206</v>
      </c>
      <c r="C1227" s="349">
        <v>0</v>
      </c>
      <c r="D1227" s="349">
        <v>0</v>
      </c>
      <c r="E1227" s="314" t="str">
        <f t="shared" si="135"/>
        <v/>
      </c>
      <c r="F1227" s="284" t="str">
        <f t="shared" si="133"/>
        <v>否</v>
      </c>
      <c r="G1227" s="163" t="str">
        <f t="shared" si="134"/>
        <v>项</v>
      </c>
    </row>
    <row r="1228" ht="18.75" spans="1:7">
      <c r="A1228" s="444" t="s">
        <v>2207</v>
      </c>
      <c r="B1228" s="310" t="s">
        <v>2208</v>
      </c>
      <c r="C1228" s="349">
        <v>180</v>
      </c>
      <c r="D1228" s="349">
        <v>180</v>
      </c>
      <c r="E1228" s="314">
        <f t="shared" si="135"/>
        <v>0</v>
      </c>
      <c r="F1228" s="284" t="str">
        <f t="shared" si="133"/>
        <v>是</v>
      </c>
      <c r="G1228" s="163" t="str">
        <f t="shared" si="134"/>
        <v>项</v>
      </c>
    </row>
    <row r="1229" ht="18.75" spans="1:7">
      <c r="A1229" s="444" t="s">
        <v>2209</v>
      </c>
      <c r="B1229" s="310" t="s">
        <v>2210</v>
      </c>
      <c r="C1229" s="349">
        <v>0</v>
      </c>
      <c r="D1229" s="349">
        <v>0</v>
      </c>
      <c r="E1229" s="314" t="str">
        <f t="shared" si="135"/>
        <v/>
      </c>
      <c r="F1229" s="284" t="str">
        <f t="shared" si="133"/>
        <v>否</v>
      </c>
      <c r="G1229" s="163" t="str">
        <f t="shared" si="134"/>
        <v>项</v>
      </c>
    </row>
    <row r="1230" ht="18.75" spans="1:7">
      <c r="A1230" s="446">
        <v>2220119</v>
      </c>
      <c r="B1230" s="454" t="s">
        <v>2211</v>
      </c>
      <c r="C1230" s="349">
        <v>0</v>
      </c>
      <c r="D1230" s="349">
        <v>0</v>
      </c>
      <c r="E1230" s="314" t="str">
        <f t="shared" si="135"/>
        <v/>
      </c>
      <c r="F1230" s="284" t="str">
        <f t="shared" si="133"/>
        <v>否</v>
      </c>
      <c r="G1230" s="163" t="str">
        <f t="shared" si="134"/>
        <v>项</v>
      </c>
    </row>
    <row r="1231" ht="18.75" spans="1:7">
      <c r="A1231" s="446">
        <v>2220120</v>
      </c>
      <c r="B1231" s="454" t="s">
        <v>2212</v>
      </c>
      <c r="C1231" s="349">
        <v>0</v>
      </c>
      <c r="D1231" s="349">
        <v>0</v>
      </c>
      <c r="E1231" s="314" t="str">
        <f t="shared" si="135"/>
        <v/>
      </c>
      <c r="F1231" s="284" t="str">
        <f t="shared" si="133"/>
        <v>否</v>
      </c>
      <c r="G1231" s="163" t="str">
        <f t="shared" si="134"/>
        <v>项</v>
      </c>
    </row>
    <row r="1232" ht="18.75" spans="1:7">
      <c r="A1232" s="446">
        <v>2220121</v>
      </c>
      <c r="B1232" s="454" t="s">
        <v>2213</v>
      </c>
      <c r="C1232" s="349"/>
      <c r="D1232" s="349"/>
      <c r="E1232" s="314"/>
      <c r="F1232" s="284" t="str">
        <f t="shared" si="133"/>
        <v>否</v>
      </c>
      <c r="G1232" s="163" t="str">
        <f t="shared" si="134"/>
        <v>项</v>
      </c>
    </row>
    <row r="1233" ht="18.75" spans="1:7">
      <c r="A1233" s="444" t="s">
        <v>2214</v>
      </c>
      <c r="B1233" s="310" t="s">
        <v>157</v>
      </c>
      <c r="C1233" s="349"/>
      <c r="D1233" s="349"/>
      <c r="E1233" s="314"/>
      <c r="F1233" s="284" t="str">
        <f t="shared" si="133"/>
        <v>否</v>
      </c>
      <c r="G1233" s="163" t="str">
        <f t="shared" si="134"/>
        <v>项</v>
      </c>
    </row>
    <row r="1234" ht="18.75" spans="1:7">
      <c r="A1234" s="444" t="s">
        <v>2215</v>
      </c>
      <c r="B1234" s="310" t="s">
        <v>2216</v>
      </c>
      <c r="C1234" s="349">
        <v>37</v>
      </c>
      <c r="D1234" s="349">
        <v>35</v>
      </c>
      <c r="E1234" s="314">
        <f>IF(C1234&gt;0,D1234/C1234-1,IF(C1234&lt;0,-(D1234/C1234-1),""))</f>
        <v>-0.054</v>
      </c>
      <c r="F1234" s="284" t="str">
        <f t="shared" si="133"/>
        <v>是</v>
      </c>
      <c r="G1234" s="163" t="str">
        <f t="shared" si="134"/>
        <v>项</v>
      </c>
    </row>
    <row r="1235" ht="18.75" spans="1:7">
      <c r="A1235" s="443" t="s">
        <v>2217</v>
      </c>
      <c r="B1235" s="307" t="s">
        <v>2218</v>
      </c>
      <c r="C1235" s="347"/>
      <c r="D1235" s="347"/>
      <c r="E1235" s="319"/>
      <c r="F1235" s="284" t="str">
        <f t="shared" si="133"/>
        <v>否</v>
      </c>
      <c r="G1235" s="163" t="str">
        <f t="shared" si="134"/>
        <v>款</v>
      </c>
    </row>
    <row r="1236" ht="18.75" spans="1:7">
      <c r="A1236" s="444" t="s">
        <v>2219</v>
      </c>
      <c r="B1236" s="310" t="s">
        <v>139</v>
      </c>
      <c r="C1236" s="349">
        <v>0</v>
      </c>
      <c r="D1236" s="349">
        <v>0</v>
      </c>
      <c r="E1236" s="314" t="str">
        <f t="shared" si="135"/>
        <v/>
      </c>
      <c r="F1236" s="284" t="str">
        <f t="shared" si="133"/>
        <v>否</v>
      </c>
      <c r="G1236" s="163" t="str">
        <f t="shared" si="134"/>
        <v>项</v>
      </c>
    </row>
    <row r="1237" ht="18.75" spans="1:7">
      <c r="A1237" s="444" t="s">
        <v>2220</v>
      </c>
      <c r="B1237" s="310" t="s">
        <v>141</v>
      </c>
      <c r="C1237" s="349">
        <v>0</v>
      </c>
      <c r="D1237" s="349">
        <v>0</v>
      </c>
      <c r="E1237" s="314" t="str">
        <f t="shared" si="135"/>
        <v/>
      </c>
      <c r="F1237" s="284" t="str">
        <f t="shared" si="133"/>
        <v>否</v>
      </c>
      <c r="G1237" s="163" t="str">
        <f t="shared" si="134"/>
        <v>项</v>
      </c>
    </row>
    <row r="1238" ht="18.75" spans="1:7">
      <c r="A1238" s="444" t="s">
        <v>2221</v>
      </c>
      <c r="B1238" s="310" t="s">
        <v>143</v>
      </c>
      <c r="C1238" s="349">
        <v>0</v>
      </c>
      <c r="D1238" s="349">
        <v>0</v>
      </c>
      <c r="E1238" s="314" t="str">
        <f t="shared" si="135"/>
        <v/>
      </c>
      <c r="F1238" s="284" t="str">
        <f t="shared" si="133"/>
        <v>否</v>
      </c>
      <c r="G1238" s="163" t="str">
        <f t="shared" si="134"/>
        <v>项</v>
      </c>
    </row>
    <row r="1239" ht="18.75" spans="1:7">
      <c r="A1239" s="444" t="s">
        <v>2222</v>
      </c>
      <c r="B1239" s="310" t="s">
        <v>2223</v>
      </c>
      <c r="C1239" s="349">
        <v>0</v>
      </c>
      <c r="D1239" s="349">
        <v>0</v>
      </c>
      <c r="E1239" s="314" t="str">
        <f t="shared" si="135"/>
        <v/>
      </c>
      <c r="F1239" s="284" t="str">
        <f t="shared" si="133"/>
        <v>否</v>
      </c>
      <c r="G1239" s="163" t="str">
        <f t="shared" si="134"/>
        <v>项</v>
      </c>
    </row>
    <row r="1240" ht="18.75" spans="1:7">
      <c r="A1240" s="444" t="s">
        <v>2224</v>
      </c>
      <c r="B1240" s="310" t="s">
        <v>2225</v>
      </c>
      <c r="C1240" s="349">
        <v>0</v>
      </c>
      <c r="D1240" s="349">
        <v>0</v>
      </c>
      <c r="E1240" s="314" t="str">
        <f t="shared" si="135"/>
        <v/>
      </c>
      <c r="F1240" s="284" t="str">
        <f t="shared" si="133"/>
        <v>否</v>
      </c>
      <c r="G1240" s="163" t="str">
        <f t="shared" si="134"/>
        <v>项</v>
      </c>
    </row>
    <row r="1241" ht="18.75" spans="1:7">
      <c r="A1241" s="444" t="s">
        <v>2226</v>
      </c>
      <c r="B1241" s="310" t="s">
        <v>2227</v>
      </c>
      <c r="C1241" s="349">
        <v>0</v>
      </c>
      <c r="D1241" s="349">
        <v>0</v>
      </c>
      <c r="E1241" s="314" t="str">
        <f t="shared" si="135"/>
        <v/>
      </c>
      <c r="F1241" s="284" t="str">
        <f t="shared" si="133"/>
        <v>否</v>
      </c>
      <c r="G1241" s="163" t="str">
        <f t="shared" si="134"/>
        <v>项</v>
      </c>
    </row>
    <row r="1242" ht="18.75" spans="1:7">
      <c r="A1242" s="444" t="s">
        <v>2228</v>
      </c>
      <c r="B1242" s="310" t="s">
        <v>2229</v>
      </c>
      <c r="C1242" s="349">
        <v>0</v>
      </c>
      <c r="D1242" s="349">
        <v>0</v>
      </c>
      <c r="E1242" s="314" t="str">
        <f t="shared" si="135"/>
        <v/>
      </c>
      <c r="F1242" s="284" t="str">
        <f t="shared" si="133"/>
        <v>否</v>
      </c>
      <c r="G1242" s="163" t="str">
        <f t="shared" si="134"/>
        <v>项</v>
      </c>
    </row>
    <row r="1243" ht="18.75" spans="1:7">
      <c r="A1243" s="444" t="s">
        <v>2230</v>
      </c>
      <c r="B1243" s="310" t="s">
        <v>2231</v>
      </c>
      <c r="C1243" s="349">
        <v>0</v>
      </c>
      <c r="D1243" s="349">
        <v>0</v>
      </c>
      <c r="E1243" s="314" t="str">
        <f t="shared" si="135"/>
        <v/>
      </c>
      <c r="F1243" s="284" t="str">
        <f t="shared" si="133"/>
        <v>否</v>
      </c>
      <c r="G1243" s="163" t="str">
        <f t="shared" si="134"/>
        <v>项</v>
      </c>
    </row>
    <row r="1244" ht="18.75" spans="1:7">
      <c r="A1244" s="444" t="s">
        <v>2232</v>
      </c>
      <c r="B1244" s="310" t="s">
        <v>2233</v>
      </c>
      <c r="C1244" s="349">
        <v>0</v>
      </c>
      <c r="D1244" s="349">
        <v>0</v>
      </c>
      <c r="E1244" s="314" t="str">
        <f t="shared" si="135"/>
        <v/>
      </c>
      <c r="F1244" s="284" t="str">
        <f t="shared" si="133"/>
        <v>否</v>
      </c>
      <c r="G1244" s="163" t="str">
        <f t="shared" si="134"/>
        <v>项</v>
      </c>
    </row>
    <row r="1245" ht="18.75" spans="1:7">
      <c r="A1245" s="444" t="s">
        <v>2234</v>
      </c>
      <c r="B1245" s="310" t="s">
        <v>2235</v>
      </c>
      <c r="C1245" s="349">
        <v>0</v>
      </c>
      <c r="D1245" s="349">
        <v>0</v>
      </c>
      <c r="E1245" s="314" t="str">
        <f t="shared" si="135"/>
        <v/>
      </c>
      <c r="F1245" s="284" t="str">
        <f t="shared" si="133"/>
        <v>否</v>
      </c>
      <c r="G1245" s="163" t="str">
        <f t="shared" si="134"/>
        <v>项</v>
      </c>
    </row>
    <row r="1246" ht="18.75" spans="1:7">
      <c r="A1246" s="444" t="s">
        <v>2236</v>
      </c>
      <c r="B1246" s="310" t="s">
        <v>2237</v>
      </c>
      <c r="C1246" s="349">
        <v>0</v>
      </c>
      <c r="D1246" s="349">
        <v>0</v>
      </c>
      <c r="E1246" s="314" t="str">
        <f t="shared" si="135"/>
        <v/>
      </c>
      <c r="F1246" s="284" t="str">
        <f t="shared" si="133"/>
        <v>否</v>
      </c>
      <c r="G1246" s="163" t="str">
        <f t="shared" si="134"/>
        <v>项</v>
      </c>
    </row>
    <row r="1247" ht="18.75" spans="1:7">
      <c r="A1247" s="444" t="s">
        <v>2238</v>
      </c>
      <c r="B1247" s="310" t="s">
        <v>157</v>
      </c>
      <c r="C1247" s="349"/>
      <c r="D1247" s="349"/>
      <c r="E1247" s="314"/>
      <c r="F1247" s="284" t="str">
        <f t="shared" si="133"/>
        <v>否</v>
      </c>
      <c r="G1247" s="163" t="str">
        <f t="shared" si="134"/>
        <v>项</v>
      </c>
    </row>
    <row r="1248" ht="18.75" spans="1:7">
      <c r="A1248" s="444" t="s">
        <v>2239</v>
      </c>
      <c r="B1248" s="310" t="s">
        <v>2240</v>
      </c>
      <c r="C1248" s="349"/>
      <c r="D1248" s="349"/>
      <c r="E1248" s="314"/>
      <c r="F1248" s="284" t="str">
        <f t="shared" si="133"/>
        <v>否</v>
      </c>
      <c r="G1248" s="163" t="str">
        <f t="shared" si="134"/>
        <v>项</v>
      </c>
    </row>
    <row r="1249" ht="18.75" spans="1:7">
      <c r="A1249" s="443" t="s">
        <v>2241</v>
      </c>
      <c r="B1249" s="307" t="s">
        <v>2242</v>
      </c>
      <c r="C1249" s="347">
        <f>SUM(C1250:C1254)</f>
        <v>0</v>
      </c>
      <c r="D1249" s="347">
        <f>SUM(D1250:D1254)</f>
        <v>0</v>
      </c>
      <c r="E1249" s="319" t="str">
        <f t="shared" si="135"/>
        <v/>
      </c>
      <c r="F1249" s="284" t="str">
        <f t="shared" si="133"/>
        <v>否</v>
      </c>
      <c r="G1249" s="163" t="str">
        <f t="shared" si="134"/>
        <v>款</v>
      </c>
    </row>
    <row r="1250" ht="18.75" spans="1:7">
      <c r="A1250" s="444" t="s">
        <v>2243</v>
      </c>
      <c r="B1250" s="310" t="s">
        <v>2244</v>
      </c>
      <c r="C1250" s="349">
        <v>0</v>
      </c>
      <c r="D1250" s="349">
        <v>0</v>
      </c>
      <c r="E1250" s="314" t="str">
        <f t="shared" si="135"/>
        <v/>
      </c>
      <c r="F1250" s="284" t="str">
        <f t="shared" si="133"/>
        <v>否</v>
      </c>
      <c r="G1250" s="163" t="str">
        <f t="shared" si="134"/>
        <v>项</v>
      </c>
    </row>
    <row r="1251" ht="18.75" spans="1:7">
      <c r="A1251" s="444" t="s">
        <v>2245</v>
      </c>
      <c r="B1251" s="310" t="s">
        <v>2246</v>
      </c>
      <c r="C1251" s="349">
        <v>0</v>
      </c>
      <c r="D1251" s="349">
        <v>0</v>
      </c>
      <c r="E1251" s="314" t="str">
        <f t="shared" si="135"/>
        <v/>
      </c>
      <c r="F1251" s="284" t="str">
        <f t="shared" si="133"/>
        <v>否</v>
      </c>
      <c r="G1251" s="163" t="str">
        <f t="shared" si="134"/>
        <v>项</v>
      </c>
    </row>
    <row r="1252" ht="18.75" spans="1:7">
      <c r="A1252" s="444" t="s">
        <v>2247</v>
      </c>
      <c r="B1252" s="310" t="s">
        <v>2248</v>
      </c>
      <c r="C1252" s="349">
        <v>0</v>
      </c>
      <c r="D1252" s="349">
        <v>0</v>
      </c>
      <c r="E1252" s="314" t="str">
        <f t="shared" si="135"/>
        <v/>
      </c>
      <c r="F1252" s="284" t="str">
        <f t="shared" si="133"/>
        <v>否</v>
      </c>
      <c r="G1252" s="163" t="str">
        <f t="shared" si="134"/>
        <v>项</v>
      </c>
    </row>
    <row r="1253" ht="18.75" spans="1:7">
      <c r="A1253" s="446">
        <v>2220305</v>
      </c>
      <c r="B1253" s="454" t="s">
        <v>2249</v>
      </c>
      <c r="C1253" s="349">
        <v>0</v>
      </c>
      <c r="D1253" s="349">
        <v>0</v>
      </c>
      <c r="E1253" s="314" t="str">
        <f t="shared" si="135"/>
        <v/>
      </c>
      <c r="F1253" s="284" t="str">
        <f t="shared" si="133"/>
        <v>否</v>
      </c>
      <c r="G1253" s="163" t="str">
        <f t="shared" si="134"/>
        <v>项</v>
      </c>
    </row>
    <row r="1254" ht="18.75" spans="1:7">
      <c r="A1254" s="444" t="s">
        <v>2250</v>
      </c>
      <c r="B1254" s="310" t="s">
        <v>2251</v>
      </c>
      <c r="C1254" s="349">
        <v>0</v>
      </c>
      <c r="D1254" s="349">
        <v>0</v>
      </c>
      <c r="E1254" s="314" t="str">
        <f t="shared" si="135"/>
        <v/>
      </c>
      <c r="F1254" s="284" t="str">
        <f t="shared" si="133"/>
        <v>否</v>
      </c>
      <c r="G1254" s="163" t="str">
        <f t="shared" si="134"/>
        <v>项</v>
      </c>
    </row>
    <row r="1255" ht="18.75" spans="1:7">
      <c r="A1255" s="443" t="s">
        <v>2252</v>
      </c>
      <c r="B1255" s="307" t="s">
        <v>2253</v>
      </c>
      <c r="C1255" s="347">
        <f>SUBTOTAL(9,C1256:C1260)</f>
        <v>1325</v>
      </c>
      <c r="D1255" s="347">
        <f>SUBTOTAL(9,D1256:D1260)</f>
        <v>1620</v>
      </c>
      <c r="E1255" s="319">
        <f t="shared" si="135"/>
        <v>0.223</v>
      </c>
      <c r="F1255" s="284" t="str">
        <f t="shared" si="133"/>
        <v>是</v>
      </c>
      <c r="G1255" s="163" t="str">
        <f t="shared" si="134"/>
        <v>款</v>
      </c>
    </row>
    <row r="1256" ht="18.75" spans="1:7">
      <c r="A1256" s="444" t="s">
        <v>2254</v>
      </c>
      <c r="B1256" s="310" t="s">
        <v>2255</v>
      </c>
      <c r="C1256" s="448">
        <v>649</v>
      </c>
      <c r="D1256" s="349">
        <v>913</v>
      </c>
      <c r="E1256" s="314">
        <f t="shared" si="135"/>
        <v>0.407</v>
      </c>
      <c r="F1256" s="284" t="str">
        <f t="shared" si="133"/>
        <v>是</v>
      </c>
      <c r="G1256" s="163" t="str">
        <f t="shared" si="134"/>
        <v>项</v>
      </c>
    </row>
    <row r="1257" ht="18.75" spans="1:7">
      <c r="A1257" s="444" t="s">
        <v>2256</v>
      </c>
      <c r="B1257" s="310" t="s">
        <v>2257</v>
      </c>
      <c r="C1257" s="448">
        <v>671</v>
      </c>
      <c r="D1257" s="349">
        <v>707</v>
      </c>
      <c r="E1257" s="314">
        <f t="shared" si="135"/>
        <v>0.054</v>
      </c>
      <c r="F1257" s="284" t="str">
        <f t="shared" si="133"/>
        <v>是</v>
      </c>
      <c r="G1257" s="163" t="str">
        <f t="shared" si="134"/>
        <v>项</v>
      </c>
    </row>
    <row r="1258" ht="18.75" spans="1:7">
      <c r="A1258" s="444" t="s">
        <v>2258</v>
      </c>
      <c r="B1258" s="310" t="s">
        <v>2259</v>
      </c>
      <c r="C1258" s="448">
        <v>5</v>
      </c>
      <c r="D1258" s="349">
        <v>0</v>
      </c>
      <c r="E1258" s="314">
        <f t="shared" si="135"/>
        <v>-1</v>
      </c>
      <c r="F1258" s="284" t="str">
        <f t="shared" si="133"/>
        <v>是</v>
      </c>
      <c r="G1258" s="163" t="str">
        <f t="shared" si="134"/>
        <v>项</v>
      </c>
    </row>
    <row r="1259" ht="18.75" spans="1:7">
      <c r="A1259" s="444" t="s">
        <v>2260</v>
      </c>
      <c r="B1259" s="310" t="s">
        <v>2261</v>
      </c>
      <c r="C1259" s="349">
        <v>0</v>
      </c>
      <c r="D1259" s="349">
        <v>0</v>
      </c>
      <c r="E1259" s="314" t="str">
        <f t="shared" si="135"/>
        <v/>
      </c>
      <c r="F1259" s="284" t="str">
        <f t="shared" si="133"/>
        <v>否</v>
      </c>
      <c r="G1259" s="163" t="str">
        <f t="shared" si="134"/>
        <v>项</v>
      </c>
    </row>
    <row r="1260" ht="18.75" spans="1:7">
      <c r="A1260" s="444" t="s">
        <v>2262</v>
      </c>
      <c r="B1260" s="310" t="s">
        <v>2263</v>
      </c>
      <c r="C1260" s="349">
        <v>0</v>
      </c>
      <c r="D1260" s="349">
        <v>0</v>
      </c>
      <c r="E1260" s="314" t="str">
        <f t="shared" si="135"/>
        <v/>
      </c>
      <c r="F1260" s="284" t="str">
        <f t="shared" si="133"/>
        <v>否</v>
      </c>
      <c r="G1260" s="163" t="str">
        <f t="shared" si="134"/>
        <v>项</v>
      </c>
    </row>
    <row r="1261" ht="18.75" spans="1:7">
      <c r="A1261" s="443" t="s">
        <v>2264</v>
      </c>
      <c r="B1261" s="307" t="s">
        <v>2265</v>
      </c>
      <c r="C1261" s="347"/>
      <c r="D1261" s="347"/>
      <c r="E1261" s="319"/>
      <c r="F1261" s="284" t="str">
        <f t="shared" si="133"/>
        <v>否</v>
      </c>
      <c r="G1261" s="163" t="str">
        <f t="shared" si="134"/>
        <v>款</v>
      </c>
    </row>
    <row r="1262" ht="18.75" spans="1:7">
      <c r="A1262" s="444" t="s">
        <v>2266</v>
      </c>
      <c r="B1262" s="310" t="s">
        <v>2267</v>
      </c>
      <c r="C1262" s="349">
        <v>0</v>
      </c>
      <c r="D1262" s="349">
        <v>0</v>
      </c>
      <c r="E1262" s="314" t="str">
        <f t="shared" si="135"/>
        <v/>
      </c>
      <c r="F1262" s="284" t="str">
        <f t="shared" si="133"/>
        <v>否</v>
      </c>
      <c r="G1262" s="163" t="str">
        <f t="shared" si="134"/>
        <v>项</v>
      </c>
    </row>
    <row r="1263" ht="18.75" spans="1:7">
      <c r="A1263" s="444" t="s">
        <v>2268</v>
      </c>
      <c r="B1263" s="310" t="s">
        <v>2269</v>
      </c>
      <c r="C1263" s="349">
        <v>0</v>
      </c>
      <c r="D1263" s="349">
        <v>0</v>
      </c>
      <c r="E1263" s="314" t="str">
        <f t="shared" si="135"/>
        <v/>
      </c>
      <c r="F1263" s="284" t="str">
        <f t="shared" si="133"/>
        <v>否</v>
      </c>
      <c r="G1263" s="163" t="str">
        <f t="shared" si="134"/>
        <v>项</v>
      </c>
    </row>
    <row r="1264" ht="18.75" spans="1:7">
      <c r="A1264" s="444" t="s">
        <v>2270</v>
      </c>
      <c r="B1264" s="310" t="s">
        <v>2271</v>
      </c>
      <c r="C1264" s="349">
        <v>0</v>
      </c>
      <c r="D1264" s="349">
        <v>0</v>
      </c>
      <c r="E1264" s="314" t="str">
        <f t="shared" si="135"/>
        <v/>
      </c>
      <c r="F1264" s="284" t="str">
        <f t="shared" si="133"/>
        <v>否</v>
      </c>
      <c r="G1264" s="163" t="str">
        <f t="shared" si="134"/>
        <v>项</v>
      </c>
    </row>
    <row r="1265" ht="18.75" spans="1:7">
      <c r="A1265" s="444" t="s">
        <v>2272</v>
      </c>
      <c r="B1265" s="310" t="s">
        <v>2273</v>
      </c>
      <c r="C1265" s="349">
        <v>0</v>
      </c>
      <c r="D1265" s="349">
        <v>0</v>
      </c>
      <c r="E1265" s="314" t="str">
        <f t="shared" si="135"/>
        <v/>
      </c>
      <c r="F1265" s="284" t="str">
        <f t="shared" si="133"/>
        <v>否</v>
      </c>
      <c r="G1265" s="163" t="str">
        <f t="shared" si="134"/>
        <v>项</v>
      </c>
    </row>
    <row r="1266" ht="18.75" spans="1:7">
      <c r="A1266" s="444" t="s">
        <v>2274</v>
      </c>
      <c r="B1266" s="310" t="s">
        <v>2275</v>
      </c>
      <c r="C1266" s="349">
        <v>0</v>
      </c>
      <c r="D1266" s="349">
        <v>0</v>
      </c>
      <c r="E1266" s="314" t="str">
        <f t="shared" si="135"/>
        <v/>
      </c>
      <c r="F1266" s="284" t="str">
        <f t="shared" si="133"/>
        <v>否</v>
      </c>
      <c r="G1266" s="163" t="str">
        <f t="shared" si="134"/>
        <v>项</v>
      </c>
    </row>
    <row r="1267" ht="18.75" spans="1:7">
      <c r="A1267" s="444" t="s">
        <v>2276</v>
      </c>
      <c r="B1267" s="310" t="s">
        <v>2277</v>
      </c>
      <c r="C1267" s="349">
        <v>0</v>
      </c>
      <c r="D1267" s="349">
        <v>0</v>
      </c>
      <c r="E1267" s="314" t="str">
        <f t="shared" si="135"/>
        <v/>
      </c>
      <c r="F1267" s="284" t="str">
        <f t="shared" si="133"/>
        <v>否</v>
      </c>
      <c r="G1267" s="163" t="str">
        <f t="shared" si="134"/>
        <v>项</v>
      </c>
    </row>
    <row r="1268" ht="18.75" spans="1:7">
      <c r="A1268" s="444" t="s">
        <v>2278</v>
      </c>
      <c r="B1268" s="310" t="s">
        <v>2279</v>
      </c>
      <c r="C1268" s="349">
        <v>0</v>
      </c>
      <c r="D1268" s="349">
        <v>0</v>
      </c>
      <c r="E1268" s="314" t="str">
        <f t="shared" si="135"/>
        <v/>
      </c>
      <c r="F1268" s="284" t="str">
        <f t="shared" si="133"/>
        <v>否</v>
      </c>
      <c r="G1268" s="163" t="str">
        <f t="shared" si="134"/>
        <v>项</v>
      </c>
    </row>
    <row r="1269" ht="18.75" spans="1:7">
      <c r="A1269" s="444" t="s">
        <v>2280</v>
      </c>
      <c r="B1269" s="310" t="s">
        <v>2281</v>
      </c>
      <c r="C1269" s="349"/>
      <c r="D1269" s="349"/>
      <c r="E1269" s="314"/>
      <c r="F1269" s="284" t="str">
        <f t="shared" si="133"/>
        <v>否</v>
      </c>
      <c r="G1269" s="163" t="str">
        <f t="shared" si="134"/>
        <v>项</v>
      </c>
    </row>
    <row r="1270" ht="18.75" spans="1:7">
      <c r="A1270" s="444" t="s">
        <v>2282</v>
      </c>
      <c r="B1270" s="310" t="s">
        <v>2283</v>
      </c>
      <c r="C1270" s="349"/>
      <c r="D1270" s="349"/>
      <c r="E1270" s="314"/>
      <c r="F1270" s="284" t="str">
        <f t="shared" si="133"/>
        <v>否</v>
      </c>
      <c r="G1270" s="163" t="str">
        <f t="shared" si="134"/>
        <v>项</v>
      </c>
    </row>
    <row r="1271" ht="18.75" spans="1:7">
      <c r="A1271" s="444" t="s">
        <v>2284</v>
      </c>
      <c r="B1271" s="310" t="s">
        <v>2285</v>
      </c>
      <c r="C1271" s="349">
        <v>0</v>
      </c>
      <c r="D1271" s="349">
        <v>0</v>
      </c>
      <c r="E1271" s="314" t="str">
        <f t="shared" si="135"/>
        <v/>
      </c>
      <c r="F1271" s="284" t="str">
        <f t="shared" si="133"/>
        <v>否</v>
      </c>
      <c r="G1271" s="163" t="str">
        <f t="shared" si="134"/>
        <v>项</v>
      </c>
    </row>
    <row r="1272" ht="18.75" spans="1:7">
      <c r="A1272" s="312">
        <v>2220511</v>
      </c>
      <c r="B1272" s="310" t="s">
        <v>2286</v>
      </c>
      <c r="C1272" s="349">
        <v>0</v>
      </c>
      <c r="D1272" s="349">
        <v>0</v>
      </c>
      <c r="E1272" s="314" t="str">
        <f t="shared" si="135"/>
        <v/>
      </c>
      <c r="F1272" s="284" t="str">
        <f t="shared" si="133"/>
        <v>否</v>
      </c>
      <c r="G1272" s="163" t="str">
        <f t="shared" si="134"/>
        <v>项</v>
      </c>
    </row>
    <row r="1273" ht="18.75" spans="1:7">
      <c r="A1273" s="444" t="s">
        <v>2287</v>
      </c>
      <c r="B1273" s="310" t="s">
        <v>2288</v>
      </c>
      <c r="C1273" s="349">
        <v>0</v>
      </c>
      <c r="D1273" s="349">
        <v>0</v>
      </c>
      <c r="E1273" s="314" t="str">
        <f t="shared" si="135"/>
        <v/>
      </c>
      <c r="F1273" s="284" t="str">
        <f t="shared" si="133"/>
        <v>否</v>
      </c>
      <c r="G1273" s="163" t="str">
        <f t="shared" si="134"/>
        <v>项</v>
      </c>
    </row>
    <row r="1274" ht="18.75" spans="1:7">
      <c r="A1274" s="443" t="s">
        <v>109</v>
      </c>
      <c r="B1274" s="307" t="s">
        <v>110</v>
      </c>
      <c r="C1274" s="347">
        <f>C1275+C1287+C1293+C1299+C1307+C1320+C1324+C1330</f>
        <v>3141</v>
      </c>
      <c r="D1274" s="347">
        <f>D1275+D1287+D1293+D1299+D1307+D1320+D1324+D1330</f>
        <v>4448</v>
      </c>
      <c r="E1274" s="185">
        <f>(D1274-C1274)/C1274</f>
        <v>0.416</v>
      </c>
      <c r="F1274" s="284" t="str">
        <f t="shared" si="133"/>
        <v>是</v>
      </c>
      <c r="G1274" s="163" t="str">
        <f t="shared" si="134"/>
        <v>类</v>
      </c>
    </row>
    <row r="1275" ht="18.75" spans="1:7">
      <c r="A1275" s="443" t="s">
        <v>2289</v>
      </c>
      <c r="B1275" s="307" t="s">
        <v>2290</v>
      </c>
      <c r="C1275" s="347">
        <f>SUBTOTAL(9,C1276:C1286)</f>
        <v>1068</v>
      </c>
      <c r="D1275" s="347">
        <f>SUBTOTAL(9,D1276:D1286)</f>
        <v>2397</v>
      </c>
      <c r="E1275" s="185">
        <f>(D1275-C1275)/C1275</f>
        <v>1.244</v>
      </c>
      <c r="F1275" s="284" t="str">
        <f t="shared" si="133"/>
        <v>是</v>
      </c>
      <c r="G1275" s="163" t="str">
        <f t="shared" si="134"/>
        <v>款</v>
      </c>
    </row>
    <row r="1276" ht="18.75" spans="1:7">
      <c r="A1276" s="444" t="s">
        <v>2291</v>
      </c>
      <c r="B1276" s="310" t="s">
        <v>139</v>
      </c>
      <c r="C1276" s="448">
        <v>896</v>
      </c>
      <c r="D1276" s="349">
        <v>1114</v>
      </c>
      <c r="E1276" s="314">
        <f>IF(C1276&gt;0,D1276/C1276-1,IF(C1276&lt;0,-(D1276/C1276-1),""))</f>
        <v>0.243</v>
      </c>
      <c r="F1276" s="284" t="str">
        <f t="shared" si="133"/>
        <v>是</v>
      </c>
      <c r="G1276" s="163" t="str">
        <f t="shared" si="134"/>
        <v>项</v>
      </c>
    </row>
    <row r="1277" ht="18.75" spans="1:7">
      <c r="A1277" s="444" t="s">
        <v>2292</v>
      </c>
      <c r="B1277" s="310" t="s">
        <v>141</v>
      </c>
      <c r="C1277" s="448">
        <v>5</v>
      </c>
      <c r="D1277" s="349">
        <v>16</v>
      </c>
      <c r="E1277" s="314">
        <f t="shared" ref="E1277:E1340" si="136">IF(C1277&gt;0,D1277/C1277-1,IF(C1277&lt;0,-(D1277/C1277-1),""))</f>
        <v>2.2</v>
      </c>
      <c r="F1277" s="284" t="str">
        <f t="shared" ref="F1277:F1340" si="137">IF(LEN(A1277)=3,"是",IF(B1277&lt;&gt;"",IF(SUM(C1277:D1277)&lt;&gt;0,"是","否"),"是"))</f>
        <v>是</v>
      </c>
      <c r="G1277" s="163" t="str">
        <f t="shared" ref="G1277:G1340" si="138">IF(LEN(A1277)=3,"类",IF(LEN(A1277)=5,"款","项"))</f>
        <v>项</v>
      </c>
    </row>
    <row r="1278" ht="18.75" spans="1:7">
      <c r="A1278" s="444" t="s">
        <v>2293</v>
      </c>
      <c r="B1278" s="310" t="s">
        <v>143</v>
      </c>
      <c r="C1278" s="448">
        <v>0</v>
      </c>
      <c r="D1278" s="349">
        <v>0</v>
      </c>
      <c r="E1278" s="314" t="str">
        <f t="shared" si="136"/>
        <v/>
      </c>
      <c r="F1278" s="284" t="str">
        <f t="shared" si="137"/>
        <v>否</v>
      </c>
      <c r="G1278" s="163" t="str">
        <f t="shared" si="138"/>
        <v>项</v>
      </c>
    </row>
    <row r="1279" ht="18.75" spans="1:7">
      <c r="A1279" s="444" t="s">
        <v>2294</v>
      </c>
      <c r="B1279" s="310" t="s">
        <v>2295</v>
      </c>
      <c r="C1279" s="448">
        <v>0</v>
      </c>
      <c r="D1279" s="349">
        <v>0</v>
      </c>
      <c r="E1279" s="314" t="str">
        <f t="shared" si="136"/>
        <v/>
      </c>
      <c r="F1279" s="284" t="str">
        <f t="shared" si="137"/>
        <v>否</v>
      </c>
      <c r="G1279" s="163" t="str">
        <f t="shared" si="138"/>
        <v>项</v>
      </c>
    </row>
    <row r="1280" ht="18.75" spans="1:7">
      <c r="A1280" s="444" t="s">
        <v>2296</v>
      </c>
      <c r="B1280" s="310" t="s">
        <v>2297</v>
      </c>
      <c r="C1280" s="448">
        <v>0</v>
      </c>
      <c r="D1280" s="349">
        <v>0</v>
      </c>
      <c r="E1280" s="314" t="str">
        <f t="shared" si="136"/>
        <v/>
      </c>
      <c r="F1280" s="284" t="str">
        <f t="shared" si="137"/>
        <v>否</v>
      </c>
      <c r="G1280" s="163" t="str">
        <f t="shared" si="138"/>
        <v>项</v>
      </c>
    </row>
    <row r="1281" ht="18.75" spans="1:7">
      <c r="A1281" s="444" t="s">
        <v>2298</v>
      </c>
      <c r="B1281" s="310" t="s">
        <v>2299</v>
      </c>
      <c r="C1281" s="448">
        <v>94</v>
      </c>
      <c r="D1281" s="349">
        <v>4</v>
      </c>
      <c r="E1281" s="314">
        <f t="shared" si="136"/>
        <v>-0.957</v>
      </c>
      <c r="F1281" s="284" t="str">
        <f t="shared" si="137"/>
        <v>是</v>
      </c>
      <c r="G1281" s="163" t="str">
        <f t="shared" si="138"/>
        <v>项</v>
      </c>
    </row>
    <row r="1282" ht="18.75" spans="1:7">
      <c r="A1282" s="444" t="s">
        <v>2300</v>
      </c>
      <c r="B1282" s="310" t="s">
        <v>2301</v>
      </c>
      <c r="C1282" s="448"/>
      <c r="D1282" s="349">
        <v>0</v>
      </c>
      <c r="E1282" s="314" t="str">
        <f t="shared" si="136"/>
        <v/>
      </c>
      <c r="F1282" s="284" t="str">
        <f t="shared" si="137"/>
        <v>否</v>
      </c>
      <c r="G1282" s="163" t="str">
        <f t="shared" si="138"/>
        <v>项</v>
      </c>
    </row>
    <row r="1283" ht="18.75" spans="1:7">
      <c r="A1283" s="444" t="s">
        <v>2302</v>
      </c>
      <c r="B1283" s="310" t="s">
        <v>2303</v>
      </c>
      <c r="C1283" s="448">
        <v>65</v>
      </c>
      <c r="D1283" s="349">
        <v>1254</v>
      </c>
      <c r="E1283" s="314">
        <f t="shared" si="136"/>
        <v>18.292</v>
      </c>
      <c r="F1283" s="284" t="str">
        <f t="shared" si="137"/>
        <v>是</v>
      </c>
      <c r="G1283" s="163" t="str">
        <f t="shared" si="138"/>
        <v>项</v>
      </c>
    </row>
    <row r="1284" ht="18.75" spans="1:7">
      <c r="A1284" s="444" t="s">
        <v>2304</v>
      </c>
      <c r="B1284" s="310" t="s">
        <v>2305</v>
      </c>
      <c r="C1284" s="448">
        <v>0</v>
      </c>
      <c r="D1284" s="349"/>
      <c r="E1284" s="314"/>
      <c r="F1284" s="284" t="str">
        <f t="shared" si="137"/>
        <v>否</v>
      </c>
      <c r="G1284" s="163" t="str">
        <f t="shared" si="138"/>
        <v>项</v>
      </c>
    </row>
    <row r="1285" ht="18.75" spans="1:7">
      <c r="A1285" s="444" t="s">
        <v>2306</v>
      </c>
      <c r="B1285" s="310" t="s">
        <v>157</v>
      </c>
      <c r="C1285" s="448">
        <v>8</v>
      </c>
      <c r="D1285" s="349"/>
      <c r="E1285" s="314">
        <f>IF(C1285&gt;0,D1285/C1285-1,IF(C1285&lt;0,-(D1285/C1285-1),""))</f>
        <v>-1</v>
      </c>
      <c r="F1285" s="284" t="str">
        <f t="shared" si="137"/>
        <v>是</v>
      </c>
      <c r="G1285" s="163" t="str">
        <f t="shared" si="138"/>
        <v>项</v>
      </c>
    </row>
    <row r="1286" ht="18.75" spans="1:7">
      <c r="A1286" s="444" t="s">
        <v>2307</v>
      </c>
      <c r="B1286" s="310" t="s">
        <v>2308</v>
      </c>
      <c r="C1286" s="349">
        <v>0</v>
      </c>
      <c r="D1286" s="349">
        <v>9</v>
      </c>
      <c r="E1286" s="314" t="str">
        <f>IF(C1286&gt;0,D1286/C1286-1,IF(C1286&lt;0,-(D1286/C1286-1),""))</f>
        <v/>
      </c>
      <c r="F1286" s="284" t="str">
        <f t="shared" si="137"/>
        <v>是</v>
      </c>
      <c r="G1286" s="163" t="str">
        <f t="shared" si="138"/>
        <v>项</v>
      </c>
    </row>
    <row r="1287" ht="18.75" spans="1:7">
      <c r="A1287" s="443" t="s">
        <v>2309</v>
      </c>
      <c r="B1287" s="317" t="s">
        <v>2310</v>
      </c>
      <c r="C1287" s="318">
        <f>SUBTOTAL(9,C1288:C1292)</f>
        <v>2044</v>
      </c>
      <c r="D1287" s="318">
        <f>SUBTOTAL(9,D1288:D1292)</f>
        <v>2035</v>
      </c>
      <c r="E1287" s="185">
        <f>(D1287-C1287)/C1287</f>
        <v>-0.004</v>
      </c>
      <c r="F1287" s="284" t="str">
        <f t="shared" si="137"/>
        <v>是</v>
      </c>
      <c r="G1287" s="163" t="str">
        <f t="shared" si="138"/>
        <v>款</v>
      </c>
    </row>
    <row r="1288" ht="18.75" spans="1:7">
      <c r="A1288" s="444" t="s">
        <v>2311</v>
      </c>
      <c r="B1288" s="310" t="s">
        <v>139</v>
      </c>
      <c r="C1288" s="349">
        <v>0</v>
      </c>
      <c r="D1288" s="349">
        <v>0</v>
      </c>
      <c r="E1288" s="314" t="str">
        <f t="shared" si="136"/>
        <v/>
      </c>
      <c r="F1288" s="284" t="str">
        <f t="shared" si="137"/>
        <v>否</v>
      </c>
      <c r="G1288" s="163" t="str">
        <f t="shared" si="138"/>
        <v>项</v>
      </c>
    </row>
    <row r="1289" ht="18.75" spans="1:7">
      <c r="A1289" s="444" t="s">
        <v>2312</v>
      </c>
      <c r="B1289" s="310" t="s">
        <v>141</v>
      </c>
      <c r="C1289" s="349">
        <v>0</v>
      </c>
      <c r="D1289" s="349">
        <v>0</v>
      </c>
      <c r="E1289" s="314" t="str">
        <f t="shared" si="136"/>
        <v/>
      </c>
      <c r="F1289" s="284" t="str">
        <f t="shared" si="137"/>
        <v>否</v>
      </c>
      <c r="G1289" s="163" t="str">
        <f t="shared" si="138"/>
        <v>项</v>
      </c>
    </row>
    <row r="1290" ht="18.75" spans="1:7">
      <c r="A1290" s="444" t="s">
        <v>2313</v>
      </c>
      <c r="B1290" s="310" t="s">
        <v>143</v>
      </c>
      <c r="C1290" s="349">
        <v>0</v>
      </c>
      <c r="D1290" s="349">
        <v>0</v>
      </c>
      <c r="E1290" s="314" t="str">
        <f t="shared" si="136"/>
        <v/>
      </c>
      <c r="F1290" s="284" t="str">
        <f t="shared" si="137"/>
        <v>否</v>
      </c>
      <c r="G1290" s="163" t="str">
        <f t="shared" si="138"/>
        <v>项</v>
      </c>
    </row>
    <row r="1291" ht="18.75" spans="1:7">
      <c r="A1291" s="444" t="s">
        <v>2314</v>
      </c>
      <c r="B1291" s="310" t="s">
        <v>2315</v>
      </c>
      <c r="C1291" s="448">
        <v>2044</v>
      </c>
      <c r="D1291" s="349">
        <v>2035</v>
      </c>
      <c r="E1291" s="314">
        <f t="shared" si="136"/>
        <v>-0.004</v>
      </c>
      <c r="F1291" s="284" t="str">
        <f t="shared" si="137"/>
        <v>是</v>
      </c>
      <c r="G1291" s="163" t="str">
        <f t="shared" si="138"/>
        <v>项</v>
      </c>
    </row>
    <row r="1292" ht="18.75" spans="1:7">
      <c r="A1292" s="444" t="s">
        <v>2316</v>
      </c>
      <c r="B1292" s="310" t="s">
        <v>2317</v>
      </c>
      <c r="C1292" s="349">
        <v>0</v>
      </c>
      <c r="D1292" s="349">
        <v>0</v>
      </c>
      <c r="E1292" s="314" t="str">
        <f t="shared" si="136"/>
        <v/>
      </c>
      <c r="F1292" s="284" t="str">
        <f t="shared" si="137"/>
        <v>否</v>
      </c>
      <c r="G1292" s="163" t="str">
        <f t="shared" si="138"/>
        <v>项</v>
      </c>
    </row>
    <row r="1293" ht="18.75" spans="1:7">
      <c r="A1293" s="443" t="s">
        <v>2318</v>
      </c>
      <c r="B1293" s="307" t="s">
        <v>2319</v>
      </c>
      <c r="C1293" s="347"/>
      <c r="D1293" s="347"/>
      <c r="E1293" s="319"/>
      <c r="F1293" s="284" t="str">
        <f t="shared" si="137"/>
        <v>否</v>
      </c>
      <c r="G1293" s="163" t="str">
        <f t="shared" si="138"/>
        <v>款</v>
      </c>
    </row>
    <row r="1294" ht="18.75" spans="1:7">
      <c r="A1294" s="444" t="s">
        <v>2320</v>
      </c>
      <c r="B1294" s="310" t="s">
        <v>139</v>
      </c>
      <c r="C1294" s="349"/>
      <c r="D1294" s="349"/>
      <c r="E1294" s="314"/>
      <c r="F1294" s="284" t="str">
        <f t="shared" si="137"/>
        <v>否</v>
      </c>
      <c r="G1294" s="163" t="str">
        <f t="shared" si="138"/>
        <v>项</v>
      </c>
    </row>
    <row r="1295" ht="18.75" spans="1:7">
      <c r="A1295" s="444" t="s">
        <v>2321</v>
      </c>
      <c r="B1295" s="310" t="s">
        <v>141</v>
      </c>
      <c r="C1295" s="349">
        <v>0</v>
      </c>
      <c r="D1295" s="349">
        <v>0</v>
      </c>
      <c r="E1295" s="314" t="str">
        <f t="shared" si="136"/>
        <v/>
      </c>
      <c r="F1295" s="284" t="str">
        <f t="shared" si="137"/>
        <v>否</v>
      </c>
      <c r="G1295" s="163" t="str">
        <f t="shared" si="138"/>
        <v>项</v>
      </c>
    </row>
    <row r="1296" ht="18.75" spans="1:7">
      <c r="A1296" s="444" t="s">
        <v>2322</v>
      </c>
      <c r="B1296" s="310" t="s">
        <v>143</v>
      </c>
      <c r="C1296" s="349">
        <v>0</v>
      </c>
      <c r="D1296" s="349">
        <v>0</v>
      </c>
      <c r="E1296" s="314" t="str">
        <f t="shared" si="136"/>
        <v/>
      </c>
      <c r="F1296" s="284" t="str">
        <f t="shared" si="137"/>
        <v>否</v>
      </c>
      <c r="G1296" s="163" t="str">
        <f t="shared" si="138"/>
        <v>项</v>
      </c>
    </row>
    <row r="1297" ht="18.75" spans="1:7">
      <c r="A1297" s="444" t="s">
        <v>2323</v>
      </c>
      <c r="B1297" s="310" t="s">
        <v>2324</v>
      </c>
      <c r="C1297" s="349"/>
      <c r="D1297" s="349"/>
      <c r="E1297" s="314"/>
      <c r="F1297" s="284" t="str">
        <f t="shared" si="137"/>
        <v>否</v>
      </c>
      <c r="G1297" s="163" t="str">
        <f t="shared" si="138"/>
        <v>项</v>
      </c>
    </row>
    <row r="1298" ht="18.75" spans="1:7">
      <c r="A1298" s="444" t="s">
        <v>2325</v>
      </c>
      <c r="B1298" s="310" t="s">
        <v>2326</v>
      </c>
      <c r="C1298" s="349"/>
      <c r="D1298" s="349"/>
      <c r="E1298" s="314"/>
      <c r="F1298" s="284" t="str">
        <f t="shared" si="137"/>
        <v>否</v>
      </c>
      <c r="G1298" s="163" t="str">
        <f t="shared" si="138"/>
        <v>项</v>
      </c>
    </row>
    <row r="1299" ht="18.75" spans="1:7">
      <c r="A1299" s="443" t="s">
        <v>2327</v>
      </c>
      <c r="B1299" s="307" t="s">
        <v>2328</v>
      </c>
      <c r="C1299" s="347"/>
      <c r="D1299" s="347"/>
      <c r="E1299" s="319"/>
      <c r="F1299" s="284" t="str">
        <f t="shared" si="137"/>
        <v>否</v>
      </c>
      <c r="G1299" s="163" t="str">
        <f t="shared" si="138"/>
        <v>款</v>
      </c>
    </row>
    <row r="1300" ht="18.75" spans="1:7">
      <c r="A1300" s="444" t="s">
        <v>2329</v>
      </c>
      <c r="B1300" s="310" t="s">
        <v>139</v>
      </c>
      <c r="C1300" s="349">
        <v>0</v>
      </c>
      <c r="D1300" s="349">
        <v>0</v>
      </c>
      <c r="E1300" s="314" t="str">
        <f t="shared" si="136"/>
        <v/>
      </c>
      <c r="F1300" s="284" t="str">
        <f t="shared" si="137"/>
        <v>否</v>
      </c>
      <c r="G1300" s="163" t="str">
        <f t="shared" si="138"/>
        <v>项</v>
      </c>
    </row>
    <row r="1301" ht="18.75" spans="1:7">
      <c r="A1301" s="444" t="s">
        <v>2330</v>
      </c>
      <c r="B1301" s="310" t="s">
        <v>141</v>
      </c>
      <c r="C1301" s="349">
        <v>0</v>
      </c>
      <c r="D1301" s="349">
        <v>0</v>
      </c>
      <c r="E1301" s="314" t="str">
        <f t="shared" si="136"/>
        <v/>
      </c>
      <c r="F1301" s="284" t="str">
        <f t="shared" si="137"/>
        <v>否</v>
      </c>
      <c r="G1301" s="163" t="str">
        <f t="shared" si="138"/>
        <v>项</v>
      </c>
    </row>
    <row r="1302" ht="18.75" spans="1:7">
      <c r="A1302" s="444" t="s">
        <v>2331</v>
      </c>
      <c r="B1302" s="310" t="s">
        <v>143</v>
      </c>
      <c r="C1302" s="349">
        <v>0</v>
      </c>
      <c r="D1302" s="349">
        <v>0</v>
      </c>
      <c r="E1302" s="314" t="str">
        <f t="shared" si="136"/>
        <v/>
      </c>
      <c r="F1302" s="284" t="str">
        <f t="shared" si="137"/>
        <v>否</v>
      </c>
      <c r="G1302" s="163" t="str">
        <f t="shared" si="138"/>
        <v>项</v>
      </c>
    </row>
    <row r="1303" ht="18.75" spans="1:7">
      <c r="A1303" s="444" t="s">
        <v>2332</v>
      </c>
      <c r="B1303" s="310" t="s">
        <v>2333</v>
      </c>
      <c r="C1303" s="349"/>
      <c r="D1303" s="349"/>
      <c r="E1303" s="314"/>
      <c r="F1303" s="284" t="str">
        <f t="shared" si="137"/>
        <v>否</v>
      </c>
      <c r="G1303" s="163" t="str">
        <f t="shared" si="138"/>
        <v>项</v>
      </c>
    </row>
    <row r="1304" ht="18.75" spans="1:7">
      <c r="A1304" s="444" t="s">
        <v>2334</v>
      </c>
      <c r="B1304" s="310" t="s">
        <v>2335</v>
      </c>
      <c r="C1304" s="349"/>
      <c r="D1304" s="349"/>
      <c r="E1304" s="314"/>
      <c r="F1304" s="284" t="str">
        <f t="shared" si="137"/>
        <v>否</v>
      </c>
      <c r="G1304" s="163" t="str">
        <f t="shared" si="138"/>
        <v>项</v>
      </c>
    </row>
    <row r="1305" ht="18.75" spans="1:7">
      <c r="A1305" s="444" t="s">
        <v>2336</v>
      </c>
      <c r="B1305" s="310" t="s">
        <v>157</v>
      </c>
      <c r="C1305" s="349"/>
      <c r="D1305" s="349"/>
      <c r="E1305" s="314"/>
      <c r="F1305" s="284" t="str">
        <f t="shared" si="137"/>
        <v>否</v>
      </c>
      <c r="G1305" s="163" t="str">
        <f t="shared" si="138"/>
        <v>项</v>
      </c>
    </row>
    <row r="1306" ht="18.75" spans="1:7">
      <c r="A1306" s="444" t="s">
        <v>2337</v>
      </c>
      <c r="B1306" s="310" t="s">
        <v>2338</v>
      </c>
      <c r="C1306" s="349">
        <v>0</v>
      </c>
      <c r="D1306" s="349">
        <v>0</v>
      </c>
      <c r="E1306" s="314" t="str">
        <f t="shared" si="136"/>
        <v/>
      </c>
      <c r="F1306" s="284" t="str">
        <f t="shared" si="137"/>
        <v>否</v>
      </c>
      <c r="G1306" s="163" t="str">
        <f t="shared" si="138"/>
        <v>项</v>
      </c>
    </row>
    <row r="1307" ht="18.75" spans="1:7">
      <c r="A1307" s="443" t="s">
        <v>2339</v>
      </c>
      <c r="B1307" s="307" t="s">
        <v>2340</v>
      </c>
      <c r="C1307" s="347">
        <f>SUBTOTAL(9,C1308:C1319)</f>
        <v>8</v>
      </c>
      <c r="D1307" s="347">
        <f>SUBTOTAL(9,D1308:D1319)</f>
        <v>10</v>
      </c>
      <c r="E1307" s="185">
        <f>(D1307-C1307)/C1307</f>
        <v>0.25</v>
      </c>
      <c r="F1307" s="284" t="str">
        <f t="shared" si="137"/>
        <v>是</v>
      </c>
      <c r="G1307" s="163" t="str">
        <f t="shared" si="138"/>
        <v>款</v>
      </c>
    </row>
    <row r="1308" ht="18.75" spans="1:7">
      <c r="A1308" s="444" t="s">
        <v>2341</v>
      </c>
      <c r="B1308" s="310" t="s">
        <v>139</v>
      </c>
      <c r="C1308" s="349">
        <v>0</v>
      </c>
      <c r="D1308" s="349">
        <v>0</v>
      </c>
      <c r="E1308" s="314" t="str">
        <f t="shared" si="136"/>
        <v/>
      </c>
      <c r="F1308" s="284" t="str">
        <f t="shared" si="137"/>
        <v>否</v>
      </c>
      <c r="G1308" s="163" t="str">
        <f t="shared" si="138"/>
        <v>项</v>
      </c>
    </row>
    <row r="1309" ht="18.75" spans="1:7">
      <c r="A1309" s="444" t="s">
        <v>2342</v>
      </c>
      <c r="B1309" s="310" t="s">
        <v>141</v>
      </c>
      <c r="C1309" s="349">
        <v>8</v>
      </c>
      <c r="D1309" s="349">
        <v>10</v>
      </c>
      <c r="E1309" s="314">
        <f t="shared" si="136"/>
        <v>0.25</v>
      </c>
      <c r="F1309" s="284" t="str">
        <f t="shared" si="137"/>
        <v>是</v>
      </c>
      <c r="G1309" s="163" t="str">
        <f t="shared" si="138"/>
        <v>项</v>
      </c>
    </row>
    <row r="1310" ht="18.75" spans="1:7">
      <c r="A1310" s="444" t="s">
        <v>2343</v>
      </c>
      <c r="B1310" s="310" t="s">
        <v>143</v>
      </c>
      <c r="C1310" s="349">
        <v>0</v>
      </c>
      <c r="D1310" s="349">
        <v>0</v>
      </c>
      <c r="E1310" s="314" t="str">
        <f t="shared" si="136"/>
        <v/>
      </c>
      <c r="F1310" s="284" t="str">
        <f t="shared" si="137"/>
        <v>否</v>
      </c>
      <c r="G1310" s="163" t="str">
        <f t="shared" si="138"/>
        <v>项</v>
      </c>
    </row>
    <row r="1311" ht="18.75" spans="1:7">
      <c r="A1311" s="444" t="s">
        <v>2344</v>
      </c>
      <c r="B1311" s="310" t="s">
        <v>2345</v>
      </c>
      <c r="C1311" s="349"/>
      <c r="D1311" s="349"/>
      <c r="E1311" s="314"/>
      <c r="F1311" s="284" t="str">
        <f t="shared" si="137"/>
        <v>否</v>
      </c>
      <c r="G1311" s="163" t="str">
        <f t="shared" si="138"/>
        <v>项</v>
      </c>
    </row>
    <row r="1312" ht="18.75" spans="1:7">
      <c r="A1312" s="444" t="s">
        <v>2346</v>
      </c>
      <c r="B1312" s="310" t="s">
        <v>2347</v>
      </c>
      <c r="C1312" s="349"/>
      <c r="D1312" s="349"/>
      <c r="E1312" s="314"/>
      <c r="F1312" s="284" t="str">
        <f t="shared" si="137"/>
        <v>否</v>
      </c>
      <c r="G1312" s="163" t="str">
        <f t="shared" si="138"/>
        <v>项</v>
      </c>
    </row>
    <row r="1313" ht="18.75" spans="1:7">
      <c r="A1313" s="444" t="s">
        <v>2348</v>
      </c>
      <c r="B1313" s="310" t="s">
        <v>2349</v>
      </c>
      <c r="C1313" s="349"/>
      <c r="D1313" s="349"/>
      <c r="E1313" s="314"/>
      <c r="F1313" s="284" t="str">
        <f t="shared" si="137"/>
        <v>否</v>
      </c>
      <c r="G1313" s="163" t="str">
        <f t="shared" si="138"/>
        <v>项</v>
      </c>
    </row>
    <row r="1314" ht="18.75" spans="1:7">
      <c r="A1314" s="444" t="s">
        <v>2350</v>
      </c>
      <c r="B1314" s="310" t="s">
        <v>2351</v>
      </c>
      <c r="C1314" s="349">
        <v>0</v>
      </c>
      <c r="D1314" s="349">
        <v>0</v>
      </c>
      <c r="E1314" s="314" t="str">
        <f t="shared" si="136"/>
        <v/>
      </c>
      <c r="F1314" s="284" t="str">
        <f t="shared" si="137"/>
        <v>否</v>
      </c>
      <c r="G1314" s="163" t="str">
        <f t="shared" si="138"/>
        <v>项</v>
      </c>
    </row>
    <row r="1315" ht="18.75" spans="1:7">
      <c r="A1315" s="444" t="s">
        <v>2352</v>
      </c>
      <c r="B1315" s="310" t="s">
        <v>2353</v>
      </c>
      <c r="C1315" s="349">
        <v>0</v>
      </c>
      <c r="D1315" s="349">
        <v>0</v>
      </c>
      <c r="E1315" s="314" t="str">
        <f t="shared" si="136"/>
        <v/>
      </c>
      <c r="F1315" s="284" t="str">
        <f t="shared" si="137"/>
        <v>否</v>
      </c>
      <c r="G1315" s="163" t="str">
        <f t="shared" si="138"/>
        <v>项</v>
      </c>
    </row>
    <row r="1316" ht="18.75" spans="1:7">
      <c r="A1316" s="444" t="s">
        <v>2354</v>
      </c>
      <c r="B1316" s="310" t="s">
        <v>2355</v>
      </c>
      <c r="C1316" s="349">
        <v>0</v>
      </c>
      <c r="D1316" s="349">
        <v>0</v>
      </c>
      <c r="E1316" s="314" t="str">
        <f t="shared" si="136"/>
        <v/>
      </c>
      <c r="F1316" s="284" t="str">
        <f t="shared" si="137"/>
        <v>否</v>
      </c>
      <c r="G1316" s="163" t="str">
        <f t="shared" si="138"/>
        <v>项</v>
      </c>
    </row>
    <row r="1317" ht="18.75" spans="1:7">
      <c r="A1317" s="444" t="s">
        <v>2356</v>
      </c>
      <c r="B1317" s="310" t="s">
        <v>2357</v>
      </c>
      <c r="C1317" s="349">
        <v>0</v>
      </c>
      <c r="D1317" s="349">
        <v>0</v>
      </c>
      <c r="E1317" s="314" t="str">
        <f t="shared" si="136"/>
        <v/>
      </c>
      <c r="F1317" s="284" t="str">
        <f t="shared" si="137"/>
        <v>否</v>
      </c>
      <c r="G1317" s="163" t="str">
        <f t="shared" si="138"/>
        <v>项</v>
      </c>
    </row>
    <row r="1318" ht="18.75" spans="1:7">
      <c r="A1318" s="444" t="s">
        <v>2358</v>
      </c>
      <c r="B1318" s="310" t="s">
        <v>2359</v>
      </c>
      <c r="C1318" s="349"/>
      <c r="D1318" s="349"/>
      <c r="E1318" s="314"/>
      <c r="F1318" s="284" t="str">
        <f t="shared" si="137"/>
        <v>否</v>
      </c>
      <c r="G1318" s="163" t="str">
        <f t="shared" si="138"/>
        <v>项</v>
      </c>
    </row>
    <row r="1319" ht="18.75" spans="1:7">
      <c r="A1319" s="444" t="s">
        <v>2360</v>
      </c>
      <c r="B1319" s="310" t="s">
        <v>2361</v>
      </c>
      <c r="C1319" s="349"/>
      <c r="D1319" s="349"/>
      <c r="E1319" s="314"/>
      <c r="F1319" s="284" t="str">
        <f t="shared" si="137"/>
        <v>否</v>
      </c>
      <c r="G1319" s="163" t="str">
        <f t="shared" si="138"/>
        <v>项</v>
      </c>
    </row>
    <row r="1320" ht="18.75" spans="1:7">
      <c r="A1320" s="443" t="s">
        <v>2362</v>
      </c>
      <c r="B1320" s="307" t="s">
        <v>2363</v>
      </c>
      <c r="C1320" s="347">
        <f>SUBTOTAL(9,C1321:C1323)</f>
        <v>6</v>
      </c>
      <c r="D1320" s="347">
        <f>SUBTOTAL(9,D1321:D1323)</f>
        <v>6</v>
      </c>
      <c r="E1320" s="314">
        <f t="shared" ref="E1320:E1323" si="139">IF(C1320&gt;0,D1320/C1320-1,IF(C1320&lt;0,-(D1320/C1320-1),""))</f>
        <v>0</v>
      </c>
      <c r="F1320" s="284" t="str">
        <f t="shared" si="137"/>
        <v>是</v>
      </c>
      <c r="G1320" s="163" t="str">
        <f t="shared" si="138"/>
        <v>款</v>
      </c>
    </row>
    <row r="1321" ht="18.75" spans="1:7">
      <c r="A1321" s="444" t="s">
        <v>2364</v>
      </c>
      <c r="B1321" s="310" t="s">
        <v>2365</v>
      </c>
      <c r="C1321" s="349">
        <v>1</v>
      </c>
      <c r="D1321" s="349">
        <v>1</v>
      </c>
      <c r="E1321" s="314">
        <f t="shared" si="139"/>
        <v>0</v>
      </c>
      <c r="F1321" s="284" t="str">
        <f t="shared" si="137"/>
        <v>是</v>
      </c>
      <c r="G1321" s="163" t="str">
        <f t="shared" si="138"/>
        <v>项</v>
      </c>
    </row>
    <row r="1322" ht="18.75" spans="1:7">
      <c r="A1322" s="444" t="s">
        <v>2366</v>
      </c>
      <c r="B1322" s="310" t="s">
        <v>2367</v>
      </c>
      <c r="C1322" s="349">
        <v>0</v>
      </c>
      <c r="D1322" s="349">
        <v>0</v>
      </c>
      <c r="E1322" s="314" t="str">
        <f t="shared" si="139"/>
        <v/>
      </c>
      <c r="F1322" s="284" t="str">
        <f t="shared" si="137"/>
        <v>否</v>
      </c>
      <c r="G1322" s="163" t="str">
        <f t="shared" si="138"/>
        <v>项</v>
      </c>
    </row>
    <row r="1323" ht="18.75" spans="1:7">
      <c r="A1323" s="444" t="s">
        <v>2368</v>
      </c>
      <c r="B1323" s="310" t="s">
        <v>2369</v>
      </c>
      <c r="C1323" s="349">
        <v>5</v>
      </c>
      <c r="D1323" s="349">
        <v>5</v>
      </c>
      <c r="E1323" s="314">
        <f t="shared" si="139"/>
        <v>0</v>
      </c>
      <c r="F1323" s="284" t="str">
        <f t="shared" si="137"/>
        <v>是</v>
      </c>
      <c r="G1323" s="163" t="str">
        <f t="shared" si="138"/>
        <v>项</v>
      </c>
    </row>
    <row r="1324" ht="18.75" spans="1:7">
      <c r="A1324" s="443" t="s">
        <v>2370</v>
      </c>
      <c r="B1324" s="307" t="s">
        <v>2371</v>
      </c>
      <c r="C1324" s="347">
        <f>SUM(C1325:C1329)</f>
        <v>15</v>
      </c>
      <c r="D1324" s="347">
        <f>SUM(D1325:D1329)</f>
        <v>0</v>
      </c>
      <c r="E1324" s="319">
        <f t="shared" si="136"/>
        <v>-1</v>
      </c>
      <c r="F1324" s="284" t="str">
        <f t="shared" si="137"/>
        <v>是</v>
      </c>
      <c r="G1324" s="163" t="str">
        <f t="shared" si="138"/>
        <v>款</v>
      </c>
    </row>
    <row r="1325" ht="18.75" spans="1:7">
      <c r="A1325" s="444" t="s">
        <v>2372</v>
      </c>
      <c r="B1325" s="310" t="s">
        <v>2373</v>
      </c>
      <c r="C1325" s="349">
        <v>15</v>
      </c>
      <c r="D1325" s="349">
        <v>0</v>
      </c>
      <c r="E1325" s="314">
        <f t="shared" si="136"/>
        <v>-1</v>
      </c>
      <c r="F1325" s="284" t="str">
        <f t="shared" si="137"/>
        <v>是</v>
      </c>
      <c r="G1325" s="163" t="str">
        <f t="shared" si="138"/>
        <v>项</v>
      </c>
    </row>
    <row r="1326" ht="18.75" spans="1:7">
      <c r="A1326" s="444" t="s">
        <v>2374</v>
      </c>
      <c r="B1326" s="310" t="s">
        <v>2375</v>
      </c>
      <c r="C1326" s="349">
        <v>0</v>
      </c>
      <c r="D1326" s="349">
        <v>0</v>
      </c>
      <c r="E1326" s="314" t="str">
        <f t="shared" si="136"/>
        <v/>
      </c>
      <c r="F1326" s="284" t="str">
        <f t="shared" si="137"/>
        <v>否</v>
      </c>
      <c r="G1326" s="163" t="str">
        <f t="shared" si="138"/>
        <v>项</v>
      </c>
    </row>
    <row r="1327" ht="18.75" spans="1:7">
      <c r="A1327" s="444" t="s">
        <v>2376</v>
      </c>
      <c r="B1327" s="310" t="s">
        <v>2377</v>
      </c>
      <c r="C1327" s="349">
        <v>0</v>
      </c>
      <c r="D1327" s="349">
        <v>0</v>
      </c>
      <c r="E1327" s="314" t="str">
        <f t="shared" si="136"/>
        <v/>
      </c>
      <c r="F1327" s="284" t="str">
        <f t="shared" si="137"/>
        <v>否</v>
      </c>
      <c r="G1327" s="163" t="str">
        <f t="shared" si="138"/>
        <v>项</v>
      </c>
    </row>
    <row r="1328" ht="18.75" spans="1:7">
      <c r="A1328" s="444" t="s">
        <v>2378</v>
      </c>
      <c r="B1328" s="310" t="s">
        <v>2379</v>
      </c>
      <c r="C1328" s="349">
        <v>0</v>
      </c>
      <c r="D1328" s="349">
        <v>0</v>
      </c>
      <c r="E1328" s="314" t="str">
        <f t="shared" si="136"/>
        <v/>
      </c>
      <c r="F1328" s="284" t="str">
        <f t="shared" si="137"/>
        <v>否</v>
      </c>
      <c r="G1328" s="163" t="str">
        <f t="shared" si="138"/>
        <v>项</v>
      </c>
    </row>
    <row r="1329" ht="18.75" spans="1:7">
      <c r="A1329" s="444" t="s">
        <v>2380</v>
      </c>
      <c r="B1329" s="310" t="s">
        <v>2381</v>
      </c>
      <c r="C1329" s="349">
        <v>0</v>
      </c>
      <c r="D1329" s="349">
        <v>0</v>
      </c>
      <c r="E1329" s="314" t="str">
        <f t="shared" si="136"/>
        <v/>
      </c>
      <c r="F1329" s="284" t="str">
        <f t="shared" si="137"/>
        <v>否</v>
      </c>
      <c r="G1329" s="163" t="str">
        <f t="shared" si="138"/>
        <v>项</v>
      </c>
    </row>
    <row r="1330" ht="18.75" spans="1:7">
      <c r="A1330" s="443" t="s">
        <v>2382</v>
      </c>
      <c r="B1330" s="307" t="s">
        <v>2383</v>
      </c>
      <c r="C1330" s="347">
        <f>C1331</f>
        <v>0</v>
      </c>
      <c r="D1330" s="347">
        <f>D1331</f>
        <v>0</v>
      </c>
      <c r="E1330" s="319" t="str">
        <f t="shared" si="136"/>
        <v/>
      </c>
      <c r="F1330" s="284" t="str">
        <f t="shared" si="137"/>
        <v>否</v>
      </c>
      <c r="G1330" s="163" t="str">
        <f t="shared" si="138"/>
        <v>款</v>
      </c>
    </row>
    <row r="1331" ht="18.75" spans="1:7">
      <c r="A1331" s="312" t="s">
        <v>2384</v>
      </c>
      <c r="B1331" s="310" t="s">
        <v>2385</v>
      </c>
      <c r="C1331" s="349">
        <v>0</v>
      </c>
      <c r="D1331" s="349">
        <v>0</v>
      </c>
      <c r="E1331" s="314" t="str">
        <f t="shared" si="136"/>
        <v/>
      </c>
      <c r="F1331" s="284" t="str">
        <f t="shared" si="137"/>
        <v>否</v>
      </c>
      <c r="G1331" s="163" t="str">
        <f t="shared" si="138"/>
        <v>项</v>
      </c>
    </row>
    <row r="1332" ht="18.75" spans="1:7">
      <c r="A1332" s="443" t="s">
        <v>111</v>
      </c>
      <c r="B1332" s="307" t="s">
        <v>112</v>
      </c>
      <c r="C1332" s="347">
        <v>5833</v>
      </c>
      <c r="D1332" s="347">
        <v>6425</v>
      </c>
      <c r="E1332" s="185">
        <f t="shared" ref="E1332:E1334" si="140">(D1332-C1332)/C1332</f>
        <v>0.101</v>
      </c>
      <c r="F1332" s="284" t="str">
        <f t="shared" si="137"/>
        <v>是</v>
      </c>
      <c r="G1332" s="163" t="str">
        <f t="shared" si="138"/>
        <v>类</v>
      </c>
    </row>
    <row r="1333" ht="18.75" spans="1:7">
      <c r="A1333" s="443" t="s">
        <v>113</v>
      </c>
      <c r="B1333" s="307" t="s">
        <v>114</v>
      </c>
      <c r="C1333" s="347">
        <f>C1334</f>
        <v>4892</v>
      </c>
      <c r="D1333" s="347">
        <f>D1334</f>
        <v>4641</v>
      </c>
      <c r="E1333" s="185">
        <f t="shared" si="140"/>
        <v>-0.051</v>
      </c>
      <c r="F1333" s="284" t="str">
        <f t="shared" si="137"/>
        <v>是</v>
      </c>
      <c r="G1333" s="163" t="str">
        <f t="shared" si="138"/>
        <v>类</v>
      </c>
    </row>
    <row r="1334" ht="18.75" spans="1:7">
      <c r="A1334" s="443" t="s">
        <v>2386</v>
      </c>
      <c r="B1334" s="307" t="s">
        <v>2387</v>
      </c>
      <c r="C1334" s="347">
        <f>SUM(C1335:C1338)</f>
        <v>4892</v>
      </c>
      <c r="D1334" s="347">
        <f>SUM(D1335:D1338)</f>
        <v>4641</v>
      </c>
      <c r="E1334" s="185">
        <f t="shared" si="140"/>
        <v>-0.051</v>
      </c>
      <c r="F1334" s="284" t="str">
        <f t="shared" si="137"/>
        <v>是</v>
      </c>
      <c r="G1334" s="163" t="str">
        <f t="shared" si="138"/>
        <v>款</v>
      </c>
    </row>
    <row r="1335" ht="18.75" spans="1:7">
      <c r="A1335" s="444" t="s">
        <v>2388</v>
      </c>
      <c r="B1335" s="310" t="s">
        <v>2389</v>
      </c>
      <c r="C1335" s="349">
        <v>4892</v>
      </c>
      <c r="D1335" s="349">
        <v>4641</v>
      </c>
      <c r="E1335" s="314"/>
      <c r="F1335" s="284" t="str">
        <f t="shared" si="137"/>
        <v>是</v>
      </c>
      <c r="G1335" s="163" t="str">
        <f t="shared" si="138"/>
        <v>项</v>
      </c>
    </row>
    <row r="1336" ht="18.75" spans="1:7">
      <c r="A1336" s="444" t="s">
        <v>2390</v>
      </c>
      <c r="B1336" s="310" t="s">
        <v>2391</v>
      </c>
      <c r="C1336" s="349"/>
      <c r="D1336" s="349"/>
      <c r="E1336" s="314"/>
      <c r="F1336" s="284" t="str">
        <f t="shared" si="137"/>
        <v>否</v>
      </c>
      <c r="G1336" s="163" t="str">
        <f t="shared" si="138"/>
        <v>项</v>
      </c>
    </row>
    <row r="1337" ht="18.75" spans="1:7">
      <c r="A1337" s="444" t="s">
        <v>2392</v>
      </c>
      <c r="B1337" s="310" t="s">
        <v>2393</v>
      </c>
      <c r="C1337" s="349"/>
      <c r="D1337" s="349"/>
      <c r="E1337" s="314"/>
      <c r="F1337" s="284" t="str">
        <f t="shared" si="137"/>
        <v>否</v>
      </c>
      <c r="G1337" s="163" t="str">
        <f t="shared" si="138"/>
        <v>项</v>
      </c>
    </row>
    <row r="1338" ht="18.75" spans="1:7">
      <c r="A1338" s="444">
        <v>2320399</v>
      </c>
      <c r="B1338" s="310" t="s">
        <v>2394</v>
      </c>
      <c r="C1338" s="349">
        <v>0</v>
      </c>
      <c r="D1338" s="349">
        <v>0</v>
      </c>
      <c r="E1338" s="314" t="str">
        <f>IF(C1338&gt;0,D1338/C1338-1,IF(C1338&lt;0,-(D1338/C1338-1),""))</f>
        <v/>
      </c>
      <c r="F1338" s="284" t="str">
        <f t="shared" si="137"/>
        <v>否</v>
      </c>
      <c r="G1338" s="163" t="str">
        <f t="shared" si="138"/>
        <v>项</v>
      </c>
    </row>
    <row r="1339" ht="18.75" spans="1:7">
      <c r="A1339" s="443" t="s">
        <v>115</v>
      </c>
      <c r="B1339" s="307" t="s">
        <v>116</v>
      </c>
      <c r="C1339" s="347"/>
      <c r="D1339" s="347">
        <f>D1340</f>
        <v>100</v>
      </c>
      <c r="E1339" s="314" t="str">
        <f>IF(C1339&gt;0,D1339/C1339-1,IF(C1339&lt;0,-(D1339/C1339-1),""))</f>
        <v/>
      </c>
      <c r="F1339" s="284" t="str">
        <f t="shared" si="137"/>
        <v>是</v>
      </c>
      <c r="G1339" s="163" t="str">
        <f t="shared" si="138"/>
        <v>类</v>
      </c>
    </row>
    <row r="1340" ht="18.75" spans="1:7">
      <c r="A1340" s="443" t="s">
        <v>2395</v>
      </c>
      <c r="B1340" s="307" t="s">
        <v>2396</v>
      </c>
      <c r="C1340" s="347"/>
      <c r="D1340" s="347">
        <v>100</v>
      </c>
      <c r="E1340" s="314" t="str">
        <f>IF(C1340&gt;0,D1340/C1340-1,IF(C1340&lt;0,-(D1340/C1340-1),""))</f>
        <v/>
      </c>
      <c r="F1340" s="284" t="str">
        <f t="shared" si="137"/>
        <v>是</v>
      </c>
      <c r="G1340" s="163" t="str">
        <f t="shared" si="138"/>
        <v>款</v>
      </c>
    </row>
    <row r="1341" ht="18.75" spans="1:7">
      <c r="A1341" s="443" t="s">
        <v>117</v>
      </c>
      <c r="B1341" s="307" t="s">
        <v>118</v>
      </c>
      <c r="C1341" s="347"/>
      <c r="D1341" s="347"/>
      <c r="E1341" s="319"/>
      <c r="F1341" s="284" t="str">
        <f>IF(LEN(A1341)=3,"是",IF(B1341&lt;&gt;"",IF(SUM(C1341:D1341)&lt;&gt;0,"是","否"),"是"))</f>
        <v>是</v>
      </c>
      <c r="G1341" s="163" t="str">
        <f>IF(LEN(A1341)=3,"类",IF(LEN(A1341)=5,"款","项"))</f>
        <v>类</v>
      </c>
    </row>
    <row r="1342" ht="18.75" spans="1:7">
      <c r="A1342" s="443" t="s">
        <v>2397</v>
      </c>
      <c r="B1342" s="307" t="s">
        <v>2398</v>
      </c>
      <c r="C1342" s="347"/>
      <c r="D1342" s="347"/>
      <c r="E1342" s="319"/>
      <c r="F1342" s="284" t="str">
        <f>IF(LEN(A1342)=3,"是",IF(B1342&lt;&gt;"",IF(SUM(C1342:D1342)&lt;&gt;0,"是","否"),"是"))</f>
        <v>否</v>
      </c>
      <c r="G1342" s="163" t="str">
        <f>IF(LEN(A1342)=3,"类",IF(LEN(A1342)=5,"款","项"))</f>
        <v>款</v>
      </c>
    </row>
    <row r="1343" ht="18.75" spans="1:7">
      <c r="A1343" s="443" t="s">
        <v>2399</v>
      </c>
      <c r="B1343" s="307" t="s">
        <v>2068</v>
      </c>
      <c r="C1343" s="347"/>
      <c r="D1343" s="347"/>
      <c r="E1343" s="319"/>
      <c r="F1343" s="284" t="str">
        <f>IF(LEN(A1343)=3,"是",IF(B1343&lt;&gt;"",IF(SUM(C1343:D1343)&lt;&gt;0,"是","否"),"是"))</f>
        <v>否</v>
      </c>
      <c r="G1343" s="163" t="str">
        <f>IF(LEN(A1343)=3,"类",IF(LEN(A1343)=5,"款","项"))</f>
        <v>款</v>
      </c>
    </row>
    <row r="1344" ht="18.75" spans="1:6">
      <c r="A1344" s="459"/>
      <c r="B1344" s="460"/>
      <c r="C1344" s="461"/>
      <c r="D1344" s="461"/>
      <c r="E1344" s="319"/>
      <c r="F1344" s="284" t="str">
        <f>IF(LEN(A1344)=3,"是",IF(B1344&lt;&gt;"",IF(SUM(C1344:D1344)&lt;&gt;0,"是","否"),"是"))</f>
        <v>是</v>
      </c>
    </row>
    <row r="1345" ht="18.75" spans="1:6">
      <c r="A1345" s="462"/>
      <c r="B1345" s="463" t="s">
        <v>119</v>
      </c>
      <c r="C1345" s="308">
        <f>C4++C263+C266+C285+C377+C431+C487+C546+C674+C746+C825+C848+C959+C1023+C1093+C1113+C1140+C1150+C1195+C1216+C1274+C1332+C1333+C1339+C1341</f>
        <v>583283</v>
      </c>
      <c r="D1345" s="308">
        <f>D4++D263+D266+D285+D377+D431+D487+D546+D674+D746+D825+D848+D959+D1023+D1093+D1113+D1140+D1150+D1195+D1216+D1274+D1332+D1333+D1339+D1341</f>
        <v>642463</v>
      </c>
      <c r="E1345" s="185">
        <f>(D1345-C1345)/C1345</f>
        <v>0.101</v>
      </c>
      <c r="F1345" s="284" t="str">
        <f>IF(LEN(A1345)=3,"是",IF(B1345&lt;&gt;"",IF(SUM(C1345:D1345)&lt;&gt;0,"是","否"),"是"))</f>
        <v>是</v>
      </c>
    </row>
    <row r="1346" spans="3:3">
      <c r="C1346" s="388"/>
    </row>
    <row r="1347" spans="3:3">
      <c r="C1347" s="412"/>
    </row>
    <row r="1348" spans="3:3">
      <c r="C1348" s="388"/>
    </row>
    <row r="1349" spans="3:3">
      <c r="C1349" s="412"/>
    </row>
    <row r="1350" spans="3:3">
      <c r="C1350" s="388"/>
    </row>
    <row r="1351" spans="3:3">
      <c r="C1351" s="388"/>
    </row>
    <row r="1352" spans="3:3">
      <c r="C1352" s="412"/>
    </row>
    <row r="1353" spans="3:3">
      <c r="C1353" s="388"/>
    </row>
    <row r="1354" spans="3:3">
      <c r="C1354" s="388"/>
    </row>
    <row r="1355" spans="3:3">
      <c r="C1355" s="388"/>
    </row>
    <row r="1356" spans="3:3">
      <c r="C1356" s="388"/>
    </row>
    <row r="1357" spans="3:5">
      <c r="C1357" s="412"/>
      <c r="E1357" s="339">
        <f>IF(C1345&lt;&gt;0,IF((D1345/C1345-1)&lt;-30%,"",IF((D1345/C1345-1)&gt;150%,"",D1345/C1345-1)),"")</f>
        <v>0</v>
      </c>
    </row>
    <row r="1358" spans="3:3">
      <c r="C1358" s="388"/>
    </row>
  </sheetData>
  <autoFilter ref="A3:G1345">
    <extLst/>
  </autoFilter>
  <mergeCells count="1">
    <mergeCell ref="B1:E1"/>
  </mergeCells>
  <conditionalFormatting sqref="F4">
    <cfRule type="cellIs" dxfId="3" priority="1439" stopIfTrue="1" operator="lessThan">
      <formula>0</formula>
    </cfRule>
  </conditionalFormatting>
  <conditionalFormatting sqref="F5">
    <cfRule type="cellIs" dxfId="3" priority="1351" stopIfTrue="1" operator="lessThan">
      <formula>0</formula>
    </cfRule>
  </conditionalFormatting>
  <conditionalFormatting sqref="F6">
    <cfRule type="cellIs" dxfId="3" priority="1350" stopIfTrue="1" operator="lessThan">
      <formula>0</formula>
    </cfRule>
  </conditionalFormatting>
  <conditionalFormatting sqref="F7">
    <cfRule type="cellIs" dxfId="3" priority="1349" stopIfTrue="1" operator="lessThan">
      <formula>0</formula>
    </cfRule>
  </conditionalFormatting>
  <conditionalFormatting sqref="F8">
    <cfRule type="cellIs" dxfId="3" priority="1348" stopIfTrue="1" operator="lessThan">
      <formula>0</formula>
    </cfRule>
  </conditionalFormatting>
  <conditionalFormatting sqref="F9">
    <cfRule type="cellIs" dxfId="3" priority="1347" stopIfTrue="1" operator="lessThan">
      <formula>0</formula>
    </cfRule>
  </conditionalFormatting>
  <conditionalFormatting sqref="F10">
    <cfRule type="cellIs" dxfId="3" priority="1346" stopIfTrue="1" operator="lessThan">
      <formula>0</formula>
    </cfRule>
  </conditionalFormatting>
  <conditionalFormatting sqref="F11">
    <cfRule type="cellIs" dxfId="3" priority="1345" stopIfTrue="1" operator="lessThan">
      <formula>0</formula>
    </cfRule>
  </conditionalFormatting>
  <conditionalFormatting sqref="F12">
    <cfRule type="cellIs" dxfId="3" priority="1344" stopIfTrue="1" operator="lessThan">
      <formula>0</formula>
    </cfRule>
  </conditionalFormatting>
  <conditionalFormatting sqref="F13">
    <cfRule type="cellIs" dxfId="3" priority="1343" stopIfTrue="1" operator="lessThan">
      <formula>0</formula>
    </cfRule>
  </conditionalFormatting>
  <conditionalFormatting sqref="F14">
    <cfRule type="cellIs" dxfId="3" priority="1342" stopIfTrue="1" operator="lessThan">
      <formula>0</formula>
    </cfRule>
  </conditionalFormatting>
  <conditionalFormatting sqref="F15">
    <cfRule type="cellIs" dxfId="3" priority="1341" stopIfTrue="1" operator="lessThan">
      <formula>0</formula>
    </cfRule>
  </conditionalFormatting>
  <conditionalFormatting sqref="F16">
    <cfRule type="cellIs" dxfId="3" priority="1340" stopIfTrue="1" operator="lessThan">
      <formula>0</formula>
    </cfRule>
  </conditionalFormatting>
  <conditionalFormatting sqref="F17">
    <cfRule type="cellIs" dxfId="3" priority="1339" stopIfTrue="1" operator="lessThan">
      <formula>0</formula>
    </cfRule>
  </conditionalFormatting>
  <conditionalFormatting sqref="F18">
    <cfRule type="cellIs" dxfId="3" priority="1338" stopIfTrue="1" operator="lessThan">
      <formula>0</formula>
    </cfRule>
  </conditionalFormatting>
  <conditionalFormatting sqref="F19">
    <cfRule type="cellIs" dxfId="3" priority="1337" stopIfTrue="1" operator="lessThan">
      <formula>0</formula>
    </cfRule>
  </conditionalFormatting>
  <conditionalFormatting sqref="F20">
    <cfRule type="cellIs" dxfId="3" priority="1336" stopIfTrue="1" operator="lessThan">
      <formula>0</formula>
    </cfRule>
  </conditionalFormatting>
  <conditionalFormatting sqref="F21">
    <cfRule type="cellIs" dxfId="3" priority="1335" stopIfTrue="1" operator="lessThan">
      <formula>0</formula>
    </cfRule>
  </conditionalFormatting>
  <conditionalFormatting sqref="F22">
    <cfRule type="cellIs" dxfId="3" priority="1334" stopIfTrue="1" operator="lessThan">
      <formula>0</formula>
    </cfRule>
  </conditionalFormatting>
  <conditionalFormatting sqref="F23">
    <cfRule type="cellIs" dxfId="3" priority="1333" stopIfTrue="1" operator="lessThan">
      <formula>0</formula>
    </cfRule>
  </conditionalFormatting>
  <conditionalFormatting sqref="F24">
    <cfRule type="cellIs" dxfId="3" priority="1332" stopIfTrue="1" operator="lessThan">
      <formula>0</formula>
    </cfRule>
  </conditionalFormatting>
  <conditionalFormatting sqref="F25">
    <cfRule type="cellIs" dxfId="3" priority="1331" stopIfTrue="1" operator="lessThan">
      <formula>0</formula>
    </cfRule>
  </conditionalFormatting>
  <conditionalFormatting sqref="F26">
    <cfRule type="cellIs" dxfId="3" priority="1330" stopIfTrue="1" operator="lessThan">
      <formula>0</formula>
    </cfRule>
  </conditionalFormatting>
  <conditionalFormatting sqref="F27">
    <cfRule type="cellIs" dxfId="3" priority="1329" stopIfTrue="1" operator="lessThan">
      <formula>0</formula>
    </cfRule>
  </conditionalFormatting>
  <conditionalFormatting sqref="F28">
    <cfRule type="cellIs" dxfId="3" priority="1328" stopIfTrue="1" operator="lessThan">
      <formula>0</formula>
    </cfRule>
  </conditionalFormatting>
  <conditionalFormatting sqref="F29">
    <cfRule type="cellIs" dxfId="3" priority="1327" stopIfTrue="1" operator="lessThan">
      <formula>0</formula>
    </cfRule>
  </conditionalFormatting>
  <conditionalFormatting sqref="F30">
    <cfRule type="cellIs" dxfId="3" priority="1326" stopIfTrue="1" operator="lessThan">
      <formula>0</formula>
    </cfRule>
  </conditionalFormatting>
  <conditionalFormatting sqref="F31">
    <cfRule type="cellIs" dxfId="3" priority="1325" stopIfTrue="1" operator="lessThan">
      <formula>0</formula>
    </cfRule>
  </conditionalFormatting>
  <conditionalFormatting sqref="F32">
    <cfRule type="cellIs" dxfId="3" priority="1324" stopIfTrue="1" operator="lessThan">
      <formula>0</formula>
    </cfRule>
  </conditionalFormatting>
  <conditionalFormatting sqref="F33">
    <cfRule type="cellIs" dxfId="3" priority="1323" stopIfTrue="1" operator="lessThan">
      <formula>0</formula>
    </cfRule>
  </conditionalFormatting>
  <conditionalFormatting sqref="F34">
    <cfRule type="cellIs" dxfId="3" priority="1322" stopIfTrue="1" operator="lessThan">
      <formula>0</formula>
    </cfRule>
  </conditionalFormatting>
  <conditionalFormatting sqref="F35">
    <cfRule type="cellIs" dxfId="3" priority="1321" stopIfTrue="1" operator="lessThan">
      <formula>0</formula>
    </cfRule>
  </conditionalFormatting>
  <conditionalFormatting sqref="F36">
    <cfRule type="cellIs" dxfId="3" priority="1320" stopIfTrue="1" operator="lessThan">
      <formula>0</formula>
    </cfRule>
  </conditionalFormatting>
  <conditionalFormatting sqref="F37">
    <cfRule type="cellIs" dxfId="3" priority="1319" stopIfTrue="1" operator="lessThan">
      <formula>0</formula>
    </cfRule>
  </conditionalFormatting>
  <conditionalFormatting sqref="F38">
    <cfRule type="cellIs" dxfId="3" priority="1318" stopIfTrue="1" operator="lessThan">
      <formula>0</formula>
    </cfRule>
  </conditionalFormatting>
  <conditionalFormatting sqref="F39">
    <cfRule type="cellIs" dxfId="3" priority="1317" stopIfTrue="1" operator="lessThan">
      <formula>0</formula>
    </cfRule>
  </conditionalFormatting>
  <conditionalFormatting sqref="F40">
    <cfRule type="cellIs" dxfId="3" priority="1316" stopIfTrue="1" operator="lessThan">
      <formula>0</formula>
    </cfRule>
  </conditionalFormatting>
  <conditionalFormatting sqref="F41">
    <cfRule type="cellIs" dxfId="3" priority="1315" stopIfTrue="1" operator="lessThan">
      <formula>0</formula>
    </cfRule>
  </conditionalFormatting>
  <conditionalFormatting sqref="F42">
    <cfRule type="cellIs" dxfId="3" priority="1314" stopIfTrue="1" operator="lessThan">
      <formula>0</formula>
    </cfRule>
  </conditionalFormatting>
  <conditionalFormatting sqref="F43">
    <cfRule type="cellIs" dxfId="3" priority="1313" stopIfTrue="1" operator="lessThan">
      <formula>0</formula>
    </cfRule>
  </conditionalFormatting>
  <conditionalFormatting sqref="F44">
    <cfRule type="cellIs" dxfId="3" priority="1312" stopIfTrue="1" operator="lessThan">
      <formula>0</formula>
    </cfRule>
  </conditionalFormatting>
  <conditionalFormatting sqref="F45">
    <cfRule type="cellIs" dxfId="3" priority="1311" stopIfTrue="1" operator="lessThan">
      <formula>0</formula>
    </cfRule>
  </conditionalFormatting>
  <conditionalFormatting sqref="F46">
    <cfRule type="cellIs" dxfId="3" priority="1310" stopIfTrue="1" operator="lessThan">
      <formula>0</formula>
    </cfRule>
  </conditionalFormatting>
  <conditionalFormatting sqref="F47">
    <cfRule type="cellIs" dxfId="3" priority="1309" stopIfTrue="1" operator="lessThan">
      <formula>0</formula>
    </cfRule>
  </conditionalFormatting>
  <conditionalFormatting sqref="F48">
    <cfRule type="cellIs" dxfId="3" priority="1308" stopIfTrue="1" operator="lessThan">
      <formula>0</formula>
    </cfRule>
  </conditionalFormatting>
  <conditionalFormatting sqref="F49">
    <cfRule type="cellIs" dxfId="3" priority="1307" stopIfTrue="1" operator="lessThan">
      <formula>0</formula>
    </cfRule>
  </conditionalFormatting>
  <conditionalFormatting sqref="F50">
    <cfRule type="cellIs" dxfId="3" priority="1306" stopIfTrue="1" operator="lessThan">
      <formula>0</formula>
    </cfRule>
  </conditionalFormatting>
  <conditionalFormatting sqref="F51">
    <cfRule type="cellIs" dxfId="3" priority="1305" stopIfTrue="1" operator="lessThan">
      <formula>0</formula>
    </cfRule>
  </conditionalFormatting>
  <conditionalFormatting sqref="F52">
    <cfRule type="cellIs" dxfId="3" priority="1304" stopIfTrue="1" operator="lessThan">
      <formula>0</formula>
    </cfRule>
  </conditionalFormatting>
  <conditionalFormatting sqref="F53">
    <cfRule type="cellIs" dxfId="3" priority="1303" stopIfTrue="1" operator="lessThan">
      <formula>0</formula>
    </cfRule>
  </conditionalFormatting>
  <conditionalFormatting sqref="F54">
    <cfRule type="cellIs" dxfId="3" priority="1302" stopIfTrue="1" operator="lessThan">
      <formula>0</formula>
    </cfRule>
  </conditionalFormatting>
  <conditionalFormatting sqref="F55">
    <cfRule type="cellIs" dxfId="3" priority="1301" stopIfTrue="1" operator="lessThan">
      <formula>0</formula>
    </cfRule>
  </conditionalFormatting>
  <conditionalFormatting sqref="F56">
    <cfRule type="cellIs" dxfId="3" priority="1300" stopIfTrue="1" operator="lessThan">
      <formula>0</formula>
    </cfRule>
  </conditionalFormatting>
  <conditionalFormatting sqref="F57">
    <cfRule type="cellIs" dxfId="3" priority="1299" stopIfTrue="1" operator="lessThan">
      <formula>0</formula>
    </cfRule>
  </conditionalFormatting>
  <conditionalFormatting sqref="F58">
    <cfRule type="cellIs" dxfId="3" priority="1298" stopIfTrue="1" operator="lessThan">
      <formula>0</formula>
    </cfRule>
  </conditionalFormatting>
  <conditionalFormatting sqref="F59">
    <cfRule type="cellIs" dxfId="3" priority="1297" stopIfTrue="1" operator="lessThan">
      <formula>0</formula>
    </cfRule>
  </conditionalFormatting>
  <conditionalFormatting sqref="F60">
    <cfRule type="cellIs" dxfId="3" priority="1296" stopIfTrue="1" operator="lessThan">
      <formula>0</formula>
    </cfRule>
  </conditionalFormatting>
  <conditionalFormatting sqref="F61">
    <cfRule type="cellIs" dxfId="3" priority="1295" stopIfTrue="1" operator="lessThan">
      <formula>0</formula>
    </cfRule>
  </conditionalFormatting>
  <conditionalFormatting sqref="F62">
    <cfRule type="cellIs" dxfId="3" priority="1294" stopIfTrue="1" operator="lessThan">
      <formula>0</formula>
    </cfRule>
  </conditionalFormatting>
  <conditionalFormatting sqref="F63">
    <cfRule type="cellIs" dxfId="3" priority="1293" stopIfTrue="1" operator="lessThan">
      <formula>0</formula>
    </cfRule>
  </conditionalFormatting>
  <conditionalFormatting sqref="F64">
    <cfRule type="cellIs" dxfId="3" priority="1292" stopIfTrue="1" operator="lessThan">
      <formula>0</formula>
    </cfRule>
  </conditionalFormatting>
  <conditionalFormatting sqref="F65">
    <cfRule type="cellIs" dxfId="3" priority="1291" stopIfTrue="1" operator="lessThan">
      <formula>0</formula>
    </cfRule>
  </conditionalFormatting>
  <conditionalFormatting sqref="F66">
    <cfRule type="cellIs" dxfId="3" priority="1290" stopIfTrue="1" operator="lessThan">
      <formula>0</formula>
    </cfRule>
  </conditionalFormatting>
  <conditionalFormatting sqref="F67">
    <cfRule type="cellIs" dxfId="3" priority="1289" stopIfTrue="1" operator="lessThan">
      <formula>0</formula>
    </cfRule>
  </conditionalFormatting>
  <conditionalFormatting sqref="F68">
    <cfRule type="cellIs" dxfId="3" priority="1288" stopIfTrue="1" operator="lessThan">
      <formula>0</formula>
    </cfRule>
  </conditionalFormatting>
  <conditionalFormatting sqref="F69">
    <cfRule type="cellIs" dxfId="3" priority="1287" stopIfTrue="1" operator="lessThan">
      <formula>0</formula>
    </cfRule>
  </conditionalFormatting>
  <conditionalFormatting sqref="F70">
    <cfRule type="cellIs" dxfId="3" priority="1286" stopIfTrue="1" operator="lessThan">
      <formula>0</formula>
    </cfRule>
  </conditionalFormatting>
  <conditionalFormatting sqref="F71">
    <cfRule type="cellIs" dxfId="3" priority="1285" stopIfTrue="1" operator="lessThan">
      <formula>0</formula>
    </cfRule>
  </conditionalFormatting>
  <conditionalFormatting sqref="F72">
    <cfRule type="cellIs" dxfId="3" priority="1284" stopIfTrue="1" operator="lessThan">
      <formula>0</formula>
    </cfRule>
  </conditionalFormatting>
  <conditionalFormatting sqref="F73">
    <cfRule type="cellIs" dxfId="3" priority="1283" stopIfTrue="1" operator="lessThan">
      <formula>0</formula>
    </cfRule>
  </conditionalFormatting>
  <conditionalFormatting sqref="F74">
    <cfRule type="cellIs" dxfId="3" priority="1282" stopIfTrue="1" operator="lessThan">
      <formula>0</formula>
    </cfRule>
  </conditionalFormatting>
  <conditionalFormatting sqref="F75">
    <cfRule type="cellIs" dxfId="3" priority="1281" stopIfTrue="1" operator="lessThan">
      <formula>0</formula>
    </cfRule>
  </conditionalFormatting>
  <conditionalFormatting sqref="F76">
    <cfRule type="cellIs" dxfId="3" priority="1280" stopIfTrue="1" operator="lessThan">
      <formula>0</formula>
    </cfRule>
  </conditionalFormatting>
  <conditionalFormatting sqref="F77">
    <cfRule type="cellIs" dxfId="3" priority="1279" stopIfTrue="1" operator="lessThan">
      <formula>0</formula>
    </cfRule>
  </conditionalFormatting>
  <conditionalFormatting sqref="F78">
    <cfRule type="cellIs" dxfId="3" priority="1278" stopIfTrue="1" operator="lessThan">
      <formula>0</formula>
    </cfRule>
  </conditionalFormatting>
  <conditionalFormatting sqref="F79">
    <cfRule type="cellIs" dxfId="3" priority="1277" stopIfTrue="1" operator="lessThan">
      <formula>0</formula>
    </cfRule>
  </conditionalFormatting>
  <conditionalFormatting sqref="F80">
    <cfRule type="cellIs" dxfId="3" priority="1276" stopIfTrue="1" operator="lessThan">
      <formula>0</formula>
    </cfRule>
  </conditionalFormatting>
  <conditionalFormatting sqref="F81">
    <cfRule type="cellIs" dxfId="3" priority="1275" stopIfTrue="1" operator="lessThan">
      <formula>0</formula>
    </cfRule>
  </conditionalFormatting>
  <conditionalFormatting sqref="F82">
    <cfRule type="cellIs" dxfId="3" priority="1274" stopIfTrue="1" operator="lessThan">
      <formula>0</formula>
    </cfRule>
  </conditionalFormatting>
  <conditionalFormatting sqref="F83">
    <cfRule type="cellIs" dxfId="3" priority="1273" stopIfTrue="1" operator="lessThan">
      <formula>0</formula>
    </cfRule>
  </conditionalFormatting>
  <conditionalFormatting sqref="F84">
    <cfRule type="cellIs" dxfId="3" priority="1272" stopIfTrue="1" operator="lessThan">
      <formula>0</formula>
    </cfRule>
  </conditionalFormatting>
  <conditionalFormatting sqref="F85">
    <cfRule type="cellIs" dxfId="3" priority="1271" stopIfTrue="1" operator="lessThan">
      <formula>0</formula>
    </cfRule>
  </conditionalFormatting>
  <conditionalFormatting sqref="F86">
    <cfRule type="cellIs" dxfId="3" priority="1270" stopIfTrue="1" operator="lessThan">
      <formula>0</formula>
    </cfRule>
  </conditionalFormatting>
  <conditionalFormatting sqref="F87">
    <cfRule type="cellIs" dxfId="3" priority="1269" stopIfTrue="1" operator="lessThan">
      <formula>0</formula>
    </cfRule>
  </conditionalFormatting>
  <conditionalFormatting sqref="F88">
    <cfRule type="cellIs" dxfId="3" priority="1268" stopIfTrue="1" operator="lessThan">
      <formula>0</formula>
    </cfRule>
  </conditionalFormatting>
  <conditionalFormatting sqref="F89">
    <cfRule type="cellIs" dxfId="3" priority="1267" stopIfTrue="1" operator="lessThan">
      <formula>0</formula>
    </cfRule>
  </conditionalFormatting>
  <conditionalFormatting sqref="F90">
    <cfRule type="cellIs" dxfId="3" priority="1266" stopIfTrue="1" operator="lessThan">
      <formula>0</formula>
    </cfRule>
  </conditionalFormatting>
  <conditionalFormatting sqref="F91">
    <cfRule type="cellIs" dxfId="3" priority="1265" stopIfTrue="1" operator="lessThan">
      <formula>0</formula>
    </cfRule>
  </conditionalFormatting>
  <conditionalFormatting sqref="F92">
    <cfRule type="cellIs" dxfId="3" priority="1264" stopIfTrue="1" operator="lessThan">
      <formula>0</formula>
    </cfRule>
  </conditionalFormatting>
  <conditionalFormatting sqref="F93">
    <cfRule type="cellIs" dxfId="3" priority="1263" stopIfTrue="1" operator="lessThan">
      <formula>0</formula>
    </cfRule>
  </conditionalFormatting>
  <conditionalFormatting sqref="F94">
    <cfRule type="cellIs" dxfId="3" priority="1262" stopIfTrue="1" operator="lessThan">
      <formula>0</formula>
    </cfRule>
  </conditionalFormatting>
  <conditionalFormatting sqref="F95">
    <cfRule type="cellIs" dxfId="3" priority="1261" stopIfTrue="1" operator="lessThan">
      <formula>0</formula>
    </cfRule>
  </conditionalFormatting>
  <conditionalFormatting sqref="F96">
    <cfRule type="cellIs" dxfId="3" priority="1260" stopIfTrue="1" operator="lessThan">
      <formula>0</formula>
    </cfRule>
  </conditionalFormatting>
  <conditionalFormatting sqref="F97">
    <cfRule type="cellIs" dxfId="3" priority="1259" stopIfTrue="1" operator="lessThan">
      <formula>0</formula>
    </cfRule>
  </conditionalFormatting>
  <conditionalFormatting sqref="F98">
    <cfRule type="cellIs" dxfId="3" priority="1258" stopIfTrue="1" operator="lessThan">
      <formula>0</formula>
    </cfRule>
  </conditionalFormatting>
  <conditionalFormatting sqref="F99">
    <cfRule type="cellIs" dxfId="3" priority="1257" stopIfTrue="1" operator="lessThan">
      <formula>0</formula>
    </cfRule>
  </conditionalFormatting>
  <conditionalFormatting sqref="F100">
    <cfRule type="cellIs" dxfId="3" priority="1256" stopIfTrue="1" operator="lessThan">
      <formula>0</formula>
    </cfRule>
  </conditionalFormatting>
  <conditionalFormatting sqref="F101">
    <cfRule type="cellIs" dxfId="3" priority="1255" stopIfTrue="1" operator="lessThan">
      <formula>0</formula>
    </cfRule>
  </conditionalFormatting>
  <conditionalFormatting sqref="F102">
    <cfRule type="cellIs" dxfId="3" priority="1254" stopIfTrue="1" operator="lessThan">
      <formula>0</formula>
    </cfRule>
  </conditionalFormatting>
  <conditionalFormatting sqref="F103">
    <cfRule type="cellIs" dxfId="3" priority="1253" stopIfTrue="1" operator="lessThan">
      <formula>0</formula>
    </cfRule>
  </conditionalFormatting>
  <conditionalFormatting sqref="F104">
    <cfRule type="cellIs" dxfId="3" priority="1252" stopIfTrue="1" operator="lessThan">
      <formula>0</formula>
    </cfRule>
  </conditionalFormatting>
  <conditionalFormatting sqref="F105">
    <cfRule type="cellIs" dxfId="3" priority="1251" stopIfTrue="1" operator="lessThan">
      <formula>0</formula>
    </cfRule>
  </conditionalFormatting>
  <conditionalFormatting sqref="F106">
    <cfRule type="cellIs" dxfId="3" priority="1250" stopIfTrue="1" operator="lessThan">
      <formula>0</formula>
    </cfRule>
  </conditionalFormatting>
  <conditionalFormatting sqref="F107">
    <cfRule type="cellIs" dxfId="3" priority="1249" stopIfTrue="1" operator="lessThan">
      <formula>0</formula>
    </cfRule>
  </conditionalFormatting>
  <conditionalFormatting sqref="F108">
    <cfRule type="cellIs" dxfId="3" priority="1248" stopIfTrue="1" operator="lessThan">
      <formula>0</formula>
    </cfRule>
  </conditionalFormatting>
  <conditionalFormatting sqref="F109">
    <cfRule type="cellIs" dxfId="3" priority="1247" stopIfTrue="1" operator="lessThan">
      <formula>0</formula>
    </cfRule>
  </conditionalFormatting>
  <conditionalFormatting sqref="F110">
    <cfRule type="cellIs" dxfId="3" priority="1246" stopIfTrue="1" operator="lessThan">
      <formula>0</formula>
    </cfRule>
  </conditionalFormatting>
  <conditionalFormatting sqref="F111">
    <cfRule type="cellIs" dxfId="3" priority="1245" stopIfTrue="1" operator="lessThan">
      <formula>0</formula>
    </cfRule>
  </conditionalFormatting>
  <conditionalFormatting sqref="F112">
    <cfRule type="cellIs" dxfId="3" priority="1244" stopIfTrue="1" operator="lessThan">
      <formula>0</formula>
    </cfRule>
  </conditionalFormatting>
  <conditionalFormatting sqref="F113">
    <cfRule type="cellIs" dxfId="3" priority="1243" stopIfTrue="1" operator="lessThan">
      <formula>0</formula>
    </cfRule>
  </conditionalFormatting>
  <conditionalFormatting sqref="F114">
    <cfRule type="cellIs" dxfId="3" priority="1242" stopIfTrue="1" operator="lessThan">
      <formula>0</formula>
    </cfRule>
  </conditionalFormatting>
  <conditionalFormatting sqref="F115">
    <cfRule type="cellIs" dxfId="3" priority="1241" stopIfTrue="1" operator="lessThan">
      <formula>0</formula>
    </cfRule>
  </conditionalFormatting>
  <conditionalFormatting sqref="F116">
    <cfRule type="cellIs" dxfId="3" priority="1240" stopIfTrue="1" operator="lessThan">
      <formula>0</formula>
    </cfRule>
  </conditionalFormatting>
  <conditionalFormatting sqref="F117">
    <cfRule type="cellIs" dxfId="3" priority="1239" stopIfTrue="1" operator="lessThan">
      <formula>0</formula>
    </cfRule>
  </conditionalFormatting>
  <conditionalFormatting sqref="F118">
    <cfRule type="cellIs" dxfId="3" priority="1238" stopIfTrue="1" operator="lessThan">
      <formula>0</formula>
    </cfRule>
  </conditionalFormatting>
  <conditionalFormatting sqref="F119">
    <cfRule type="cellIs" dxfId="3" priority="1237" stopIfTrue="1" operator="lessThan">
      <formula>0</formula>
    </cfRule>
  </conditionalFormatting>
  <conditionalFormatting sqref="F120">
    <cfRule type="cellIs" dxfId="3" priority="1236" stopIfTrue="1" operator="lessThan">
      <formula>0</formula>
    </cfRule>
  </conditionalFormatting>
  <conditionalFormatting sqref="F121">
    <cfRule type="cellIs" dxfId="3" priority="1235" stopIfTrue="1" operator="lessThan">
      <formula>0</formula>
    </cfRule>
  </conditionalFormatting>
  <conditionalFormatting sqref="F122">
    <cfRule type="cellIs" dxfId="3" priority="1234" stopIfTrue="1" operator="lessThan">
      <formula>0</formula>
    </cfRule>
  </conditionalFormatting>
  <conditionalFormatting sqref="F123">
    <cfRule type="cellIs" dxfId="3" priority="1233" stopIfTrue="1" operator="lessThan">
      <formula>0</formula>
    </cfRule>
  </conditionalFormatting>
  <conditionalFormatting sqref="F124">
    <cfRule type="cellIs" dxfId="3" priority="1232" stopIfTrue="1" operator="lessThan">
      <formula>0</formula>
    </cfRule>
  </conditionalFormatting>
  <conditionalFormatting sqref="F125">
    <cfRule type="cellIs" dxfId="3" priority="1231" stopIfTrue="1" operator="lessThan">
      <formula>0</formula>
    </cfRule>
  </conditionalFormatting>
  <conditionalFormatting sqref="F126">
    <cfRule type="cellIs" dxfId="3" priority="1230" stopIfTrue="1" operator="lessThan">
      <formula>0</formula>
    </cfRule>
  </conditionalFormatting>
  <conditionalFormatting sqref="F127">
    <cfRule type="cellIs" dxfId="3" priority="1229" stopIfTrue="1" operator="lessThan">
      <formula>0</formula>
    </cfRule>
  </conditionalFormatting>
  <conditionalFormatting sqref="F128">
    <cfRule type="cellIs" dxfId="3" priority="1228" stopIfTrue="1" operator="lessThan">
      <formula>0</formula>
    </cfRule>
  </conditionalFormatting>
  <conditionalFormatting sqref="F129">
    <cfRule type="cellIs" dxfId="3" priority="1227" stopIfTrue="1" operator="lessThan">
      <formula>0</formula>
    </cfRule>
  </conditionalFormatting>
  <conditionalFormatting sqref="F130">
    <cfRule type="cellIs" dxfId="3" priority="1226" stopIfTrue="1" operator="lessThan">
      <formula>0</formula>
    </cfRule>
  </conditionalFormatting>
  <conditionalFormatting sqref="F131">
    <cfRule type="cellIs" dxfId="3" priority="1225" stopIfTrue="1" operator="lessThan">
      <formula>0</formula>
    </cfRule>
  </conditionalFormatting>
  <conditionalFormatting sqref="F132">
    <cfRule type="cellIs" dxfId="3" priority="1224" stopIfTrue="1" operator="lessThan">
      <formula>0</formula>
    </cfRule>
  </conditionalFormatting>
  <conditionalFormatting sqref="F133">
    <cfRule type="cellIs" dxfId="3" priority="1223" stopIfTrue="1" operator="lessThan">
      <formula>0</formula>
    </cfRule>
  </conditionalFormatting>
  <conditionalFormatting sqref="F134">
    <cfRule type="cellIs" dxfId="3" priority="1222" stopIfTrue="1" operator="lessThan">
      <formula>0</formula>
    </cfRule>
  </conditionalFormatting>
  <conditionalFormatting sqref="F135">
    <cfRule type="cellIs" dxfId="3" priority="1221" stopIfTrue="1" operator="lessThan">
      <formula>0</formula>
    </cfRule>
  </conditionalFormatting>
  <conditionalFormatting sqref="F136">
    <cfRule type="cellIs" dxfId="3" priority="1220" stopIfTrue="1" operator="lessThan">
      <formula>0</formula>
    </cfRule>
  </conditionalFormatting>
  <conditionalFormatting sqref="F137">
    <cfRule type="cellIs" dxfId="3" priority="1219" stopIfTrue="1" operator="lessThan">
      <formula>0</formula>
    </cfRule>
  </conditionalFormatting>
  <conditionalFormatting sqref="F138">
    <cfRule type="cellIs" dxfId="3" priority="1218" stopIfTrue="1" operator="lessThan">
      <formula>0</formula>
    </cfRule>
  </conditionalFormatting>
  <conditionalFormatting sqref="F139">
    <cfRule type="cellIs" dxfId="3" priority="1217" stopIfTrue="1" operator="lessThan">
      <formula>0</formula>
    </cfRule>
  </conditionalFormatting>
  <conditionalFormatting sqref="F140">
    <cfRule type="cellIs" dxfId="3" priority="1216" stopIfTrue="1" operator="lessThan">
      <formula>0</formula>
    </cfRule>
  </conditionalFormatting>
  <conditionalFormatting sqref="F141">
    <cfRule type="cellIs" dxfId="3" priority="1215" stopIfTrue="1" operator="lessThan">
      <formula>0</formula>
    </cfRule>
  </conditionalFormatting>
  <conditionalFormatting sqref="F142">
    <cfRule type="cellIs" dxfId="3" priority="1214" stopIfTrue="1" operator="lessThan">
      <formula>0</formula>
    </cfRule>
  </conditionalFormatting>
  <conditionalFormatting sqref="F143">
    <cfRule type="cellIs" dxfId="3" priority="1213" stopIfTrue="1" operator="lessThan">
      <formula>0</formula>
    </cfRule>
  </conditionalFormatting>
  <conditionalFormatting sqref="F144">
    <cfRule type="cellIs" dxfId="3" priority="1212" stopIfTrue="1" operator="lessThan">
      <formula>0</formula>
    </cfRule>
  </conditionalFormatting>
  <conditionalFormatting sqref="F145">
    <cfRule type="cellIs" dxfId="3" priority="1211" stopIfTrue="1" operator="lessThan">
      <formula>0</formula>
    </cfRule>
  </conditionalFormatting>
  <conditionalFormatting sqref="F146">
    <cfRule type="cellIs" dxfId="3" priority="1210" stopIfTrue="1" operator="lessThan">
      <formula>0</formula>
    </cfRule>
  </conditionalFormatting>
  <conditionalFormatting sqref="F147">
    <cfRule type="cellIs" dxfId="3" priority="1209" stopIfTrue="1" operator="lessThan">
      <formula>0</formula>
    </cfRule>
  </conditionalFormatting>
  <conditionalFormatting sqref="F148">
    <cfRule type="cellIs" dxfId="3" priority="1208" stopIfTrue="1" operator="lessThan">
      <formula>0</formula>
    </cfRule>
  </conditionalFormatting>
  <conditionalFormatting sqref="F149">
    <cfRule type="cellIs" dxfId="3" priority="1207" stopIfTrue="1" operator="lessThan">
      <formula>0</formula>
    </cfRule>
  </conditionalFormatting>
  <conditionalFormatting sqref="F150">
    <cfRule type="cellIs" dxfId="3" priority="1206" stopIfTrue="1" operator="lessThan">
      <formula>0</formula>
    </cfRule>
  </conditionalFormatting>
  <conditionalFormatting sqref="F151">
    <cfRule type="cellIs" dxfId="3" priority="1205" stopIfTrue="1" operator="lessThan">
      <formula>0</formula>
    </cfRule>
  </conditionalFormatting>
  <conditionalFormatting sqref="F152">
    <cfRule type="cellIs" dxfId="3" priority="1204" stopIfTrue="1" operator="lessThan">
      <formula>0</formula>
    </cfRule>
  </conditionalFormatting>
  <conditionalFormatting sqref="F153">
    <cfRule type="cellIs" dxfId="3" priority="1203" stopIfTrue="1" operator="lessThan">
      <formula>0</formula>
    </cfRule>
  </conditionalFormatting>
  <conditionalFormatting sqref="F154">
    <cfRule type="cellIs" dxfId="3" priority="1202" stopIfTrue="1" operator="lessThan">
      <formula>0</formula>
    </cfRule>
  </conditionalFormatting>
  <conditionalFormatting sqref="F155">
    <cfRule type="cellIs" dxfId="3" priority="1201" stopIfTrue="1" operator="lessThan">
      <formula>0</formula>
    </cfRule>
  </conditionalFormatting>
  <conditionalFormatting sqref="F156">
    <cfRule type="cellIs" dxfId="3" priority="1200" stopIfTrue="1" operator="lessThan">
      <formula>0</formula>
    </cfRule>
  </conditionalFormatting>
  <conditionalFormatting sqref="F157">
    <cfRule type="cellIs" dxfId="3" priority="1199" stopIfTrue="1" operator="lessThan">
      <formula>0</formula>
    </cfRule>
  </conditionalFormatting>
  <conditionalFormatting sqref="F158">
    <cfRule type="cellIs" dxfId="3" priority="1198" stopIfTrue="1" operator="lessThan">
      <formula>0</formula>
    </cfRule>
  </conditionalFormatting>
  <conditionalFormatting sqref="F159">
    <cfRule type="cellIs" dxfId="3" priority="1197" stopIfTrue="1" operator="lessThan">
      <formula>0</formula>
    </cfRule>
  </conditionalFormatting>
  <conditionalFormatting sqref="F160">
    <cfRule type="cellIs" dxfId="3" priority="1196" stopIfTrue="1" operator="lessThan">
      <formula>0</formula>
    </cfRule>
  </conditionalFormatting>
  <conditionalFormatting sqref="F161">
    <cfRule type="cellIs" dxfId="3" priority="1195" stopIfTrue="1" operator="lessThan">
      <formula>0</formula>
    </cfRule>
  </conditionalFormatting>
  <conditionalFormatting sqref="F162">
    <cfRule type="cellIs" dxfId="3" priority="1194" stopIfTrue="1" operator="lessThan">
      <formula>0</formula>
    </cfRule>
  </conditionalFormatting>
  <conditionalFormatting sqref="F163">
    <cfRule type="cellIs" dxfId="3" priority="1193" stopIfTrue="1" operator="lessThan">
      <formula>0</formula>
    </cfRule>
  </conditionalFormatting>
  <conditionalFormatting sqref="F164">
    <cfRule type="cellIs" dxfId="3" priority="1192" stopIfTrue="1" operator="lessThan">
      <formula>0</formula>
    </cfRule>
  </conditionalFormatting>
  <conditionalFormatting sqref="F165">
    <cfRule type="cellIs" dxfId="3" priority="1191" stopIfTrue="1" operator="lessThan">
      <formula>0</formula>
    </cfRule>
  </conditionalFormatting>
  <conditionalFormatting sqref="F166">
    <cfRule type="cellIs" dxfId="3" priority="1190" stopIfTrue="1" operator="lessThan">
      <formula>0</formula>
    </cfRule>
  </conditionalFormatting>
  <conditionalFormatting sqref="F167">
    <cfRule type="cellIs" dxfId="3" priority="1189" stopIfTrue="1" operator="lessThan">
      <formula>0</formula>
    </cfRule>
  </conditionalFormatting>
  <conditionalFormatting sqref="F168">
    <cfRule type="cellIs" dxfId="3" priority="1188" stopIfTrue="1" operator="lessThan">
      <formula>0</formula>
    </cfRule>
  </conditionalFormatting>
  <conditionalFormatting sqref="F169">
    <cfRule type="cellIs" dxfId="3" priority="1187" stopIfTrue="1" operator="lessThan">
      <formula>0</formula>
    </cfRule>
  </conditionalFormatting>
  <conditionalFormatting sqref="F170">
    <cfRule type="cellIs" dxfId="3" priority="1186" stopIfTrue="1" operator="lessThan">
      <formula>0</formula>
    </cfRule>
  </conditionalFormatting>
  <conditionalFormatting sqref="F171">
    <cfRule type="cellIs" dxfId="3" priority="1185" stopIfTrue="1" operator="lessThan">
      <formula>0</formula>
    </cfRule>
  </conditionalFormatting>
  <conditionalFormatting sqref="F172">
    <cfRule type="cellIs" dxfId="3" priority="1184" stopIfTrue="1" operator="lessThan">
      <formula>0</formula>
    </cfRule>
  </conditionalFormatting>
  <conditionalFormatting sqref="F173">
    <cfRule type="cellIs" dxfId="3" priority="1183" stopIfTrue="1" operator="lessThan">
      <formula>0</formula>
    </cfRule>
  </conditionalFormatting>
  <conditionalFormatting sqref="F174">
    <cfRule type="cellIs" dxfId="3" priority="1182" stopIfTrue="1" operator="lessThan">
      <formula>0</formula>
    </cfRule>
  </conditionalFormatting>
  <conditionalFormatting sqref="F175">
    <cfRule type="cellIs" dxfId="3" priority="1181" stopIfTrue="1" operator="lessThan">
      <formula>0</formula>
    </cfRule>
  </conditionalFormatting>
  <conditionalFormatting sqref="F176">
    <cfRule type="cellIs" dxfId="3" priority="1180" stopIfTrue="1" operator="lessThan">
      <formula>0</formula>
    </cfRule>
  </conditionalFormatting>
  <conditionalFormatting sqref="F177">
    <cfRule type="cellIs" dxfId="3" priority="1179" stopIfTrue="1" operator="lessThan">
      <formula>0</formula>
    </cfRule>
  </conditionalFormatting>
  <conditionalFormatting sqref="F178">
    <cfRule type="cellIs" dxfId="3" priority="1178" stopIfTrue="1" operator="lessThan">
      <formula>0</formula>
    </cfRule>
  </conditionalFormatting>
  <conditionalFormatting sqref="F179">
    <cfRule type="cellIs" dxfId="3" priority="1177" stopIfTrue="1" operator="lessThan">
      <formula>0</formula>
    </cfRule>
  </conditionalFormatting>
  <conditionalFormatting sqref="F180">
    <cfRule type="cellIs" dxfId="3" priority="1176" stopIfTrue="1" operator="lessThan">
      <formula>0</formula>
    </cfRule>
  </conditionalFormatting>
  <conditionalFormatting sqref="F181">
    <cfRule type="cellIs" dxfId="3" priority="1175" stopIfTrue="1" operator="lessThan">
      <formula>0</formula>
    </cfRule>
  </conditionalFormatting>
  <conditionalFormatting sqref="F182">
    <cfRule type="cellIs" dxfId="3" priority="1174" stopIfTrue="1" operator="lessThan">
      <formula>0</formula>
    </cfRule>
  </conditionalFormatting>
  <conditionalFormatting sqref="F183">
    <cfRule type="cellIs" dxfId="3" priority="1173" stopIfTrue="1" operator="lessThan">
      <formula>0</formula>
    </cfRule>
  </conditionalFormatting>
  <conditionalFormatting sqref="F184">
    <cfRule type="cellIs" dxfId="3" priority="1172" stopIfTrue="1" operator="lessThan">
      <formula>0</formula>
    </cfRule>
  </conditionalFormatting>
  <conditionalFormatting sqref="F185">
    <cfRule type="cellIs" dxfId="3" priority="1171" stopIfTrue="1" operator="lessThan">
      <formula>0</formula>
    </cfRule>
  </conditionalFormatting>
  <conditionalFormatting sqref="F186">
    <cfRule type="cellIs" dxfId="3" priority="1170" stopIfTrue="1" operator="lessThan">
      <formula>0</formula>
    </cfRule>
  </conditionalFormatting>
  <conditionalFormatting sqref="F187">
    <cfRule type="cellIs" dxfId="3" priority="1169" stopIfTrue="1" operator="lessThan">
      <formula>0</formula>
    </cfRule>
  </conditionalFormatting>
  <conditionalFormatting sqref="F188">
    <cfRule type="cellIs" dxfId="3" priority="1168" stopIfTrue="1" operator="lessThan">
      <formula>0</formula>
    </cfRule>
  </conditionalFormatting>
  <conditionalFormatting sqref="F189">
    <cfRule type="cellIs" dxfId="3" priority="1167" stopIfTrue="1" operator="lessThan">
      <formula>0</formula>
    </cfRule>
  </conditionalFormatting>
  <conditionalFormatting sqref="F190">
    <cfRule type="cellIs" dxfId="3" priority="1166" stopIfTrue="1" operator="lessThan">
      <formula>0</formula>
    </cfRule>
  </conditionalFormatting>
  <conditionalFormatting sqref="F191">
    <cfRule type="cellIs" dxfId="3" priority="1165" stopIfTrue="1" operator="lessThan">
      <formula>0</formula>
    </cfRule>
  </conditionalFormatting>
  <conditionalFormatting sqref="F192">
    <cfRule type="cellIs" dxfId="3" priority="1164" stopIfTrue="1" operator="lessThan">
      <formula>0</formula>
    </cfRule>
  </conditionalFormatting>
  <conditionalFormatting sqref="F193">
    <cfRule type="cellIs" dxfId="3" priority="1163" stopIfTrue="1" operator="lessThan">
      <formula>0</formula>
    </cfRule>
  </conditionalFormatting>
  <conditionalFormatting sqref="F194">
    <cfRule type="cellIs" dxfId="3" priority="1162" stopIfTrue="1" operator="lessThan">
      <formula>0</formula>
    </cfRule>
  </conditionalFormatting>
  <conditionalFormatting sqref="F195">
    <cfRule type="cellIs" dxfId="3" priority="1161" stopIfTrue="1" operator="lessThan">
      <formula>0</formula>
    </cfRule>
  </conditionalFormatting>
  <conditionalFormatting sqref="F196">
    <cfRule type="cellIs" dxfId="3" priority="1160" stopIfTrue="1" operator="lessThan">
      <formula>0</formula>
    </cfRule>
  </conditionalFormatting>
  <conditionalFormatting sqref="F197">
    <cfRule type="cellIs" dxfId="3" priority="1159" stopIfTrue="1" operator="lessThan">
      <formula>0</formula>
    </cfRule>
  </conditionalFormatting>
  <conditionalFormatting sqref="F198">
    <cfRule type="cellIs" dxfId="3" priority="1158" stopIfTrue="1" operator="lessThan">
      <formula>0</formula>
    </cfRule>
  </conditionalFormatting>
  <conditionalFormatting sqref="F199">
    <cfRule type="cellIs" dxfId="3" priority="1157" stopIfTrue="1" operator="lessThan">
      <formula>0</formula>
    </cfRule>
  </conditionalFormatting>
  <conditionalFormatting sqref="F200">
    <cfRule type="cellIs" dxfId="3" priority="1156" stopIfTrue="1" operator="lessThan">
      <formula>0</formula>
    </cfRule>
  </conditionalFormatting>
  <conditionalFormatting sqref="F201">
    <cfRule type="cellIs" dxfId="3" priority="1155" stopIfTrue="1" operator="lessThan">
      <formula>0</formula>
    </cfRule>
  </conditionalFormatting>
  <conditionalFormatting sqref="F202">
    <cfRule type="cellIs" dxfId="3" priority="1154" stopIfTrue="1" operator="lessThan">
      <formula>0</formula>
    </cfRule>
  </conditionalFormatting>
  <conditionalFormatting sqref="F203">
    <cfRule type="cellIs" dxfId="3" priority="1153" stopIfTrue="1" operator="lessThan">
      <formula>0</formula>
    </cfRule>
  </conditionalFormatting>
  <conditionalFormatting sqref="F204">
    <cfRule type="cellIs" dxfId="3" priority="1152" stopIfTrue="1" operator="lessThan">
      <formula>0</formula>
    </cfRule>
  </conditionalFormatting>
  <conditionalFormatting sqref="F205">
    <cfRule type="cellIs" dxfId="3" priority="1151" stopIfTrue="1" operator="lessThan">
      <formula>0</formula>
    </cfRule>
  </conditionalFormatting>
  <conditionalFormatting sqref="F206">
    <cfRule type="cellIs" dxfId="3" priority="1150" stopIfTrue="1" operator="lessThan">
      <formula>0</formula>
    </cfRule>
  </conditionalFormatting>
  <conditionalFormatting sqref="F207">
    <cfRule type="cellIs" dxfId="3" priority="1149" stopIfTrue="1" operator="lessThan">
      <formula>0</formula>
    </cfRule>
  </conditionalFormatting>
  <conditionalFormatting sqref="F208">
    <cfRule type="cellIs" dxfId="3" priority="1148" stopIfTrue="1" operator="lessThan">
      <formula>0</formula>
    </cfRule>
  </conditionalFormatting>
  <conditionalFormatting sqref="F209">
    <cfRule type="cellIs" dxfId="3" priority="1147" stopIfTrue="1" operator="lessThan">
      <formula>0</formula>
    </cfRule>
  </conditionalFormatting>
  <conditionalFormatting sqref="F210">
    <cfRule type="cellIs" dxfId="3" priority="1146" stopIfTrue="1" operator="lessThan">
      <formula>0</formula>
    </cfRule>
  </conditionalFormatting>
  <conditionalFormatting sqref="F211">
    <cfRule type="cellIs" dxfId="3" priority="1145" stopIfTrue="1" operator="lessThan">
      <formula>0</formula>
    </cfRule>
  </conditionalFormatting>
  <conditionalFormatting sqref="F212">
    <cfRule type="cellIs" dxfId="3" priority="1144" stopIfTrue="1" operator="lessThan">
      <formula>0</formula>
    </cfRule>
  </conditionalFormatting>
  <conditionalFormatting sqref="F213">
    <cfRule type="cellIs" dxfId="3" priority="1143" stopIfTrue="1" operator="lessThan">
      <formula>0</formula>
    </cfRule>
  </conditionalFormatting>
  <conditionalFormatting sqref="F214">
    <cfRule type="cellIs" dxfId="3" priority="1142" stopIfTrue="1" operator="lessThan">
      <formula>0</formula>
    </cfRule>
  </conditionalFormatting>
  <conditionalFormatting sqref="F215">
    <cfRule type="cellIs" dxfId="3" priority="1141" stopIfTrue="1" operator="lessThan">
      <formula>0</formula>
    </cfRule>
  </conditionalFormatting>
  <conditionalFormatting sqref="F216">
    <cfRule type="cellIs" dxfId="3" priority="1140" stopIfTrue="1" operator="lessThan">
      <formula>0</formula>
    </cfRule>
  </conditionalFormatting>
  <conditionalFormatting sqref="F217">
    <cfRule type="cellIs" dxfId="3" priority="1139" stopIfTrue="1" operator="lessThan">
      <formula>0</formula>
    </cfRule>
  </conditionalFormatting>
  <conditionalFormatting sqref="F218">
    <cfRule type="cellIs" dxfId="3" priority="1138" stopIfTrue="1" operator="lessThan">
      <formula>0</formula>
    </cfRule>
  </conditionalFormatting>
  <conditionalFormatting sqref="F219">
    <cfRule type="cellIs" dxfId="3" priority="1137" stopIfTrue="1" operator="lessThan">
      <formula>0</formula>
    </cfRule>
  </conditionalFormatting>
  <conditionalFormatting sqref="F220">
    <cfRule type="cellIs" dxfId="3" priority="1136" stopIfTrue="1" operator="lessThan">
      <formula>0</formula>
    </cfRule>
  </conditionalFormatting>
  <conditionalFormatting sqref="F221">
    <cfRule type="cellIs" dxfId="3" priority="1135" stopIfTrue="1" operator="lessThan">
      <formula>0</formula>
    </cfRule>
  </conditionalFormatting>
  <conditionalFormatting sqref="F222">
    <cfRule type="cellIs" dxfId="3" priority="1134" stopIfTrue="1" operator="lessThan">
      <formula>0</formula>
    </cfRule>
  </conditionalFormatting>
  <conditionalFormatting sqref="F223">
    <cfRule type="cellIs" dxfId="3" priority="1133" stopIfTrue="1" operator="lessThan">
      <formula>0</formula>
    </cfRule>
  </conditionalFormatting>
  <conditionalFormatting sqref="F224">
    <cfRule type="cellIs" dxfId="3" priority="1132" stopIfTrue="1" operator="lessThan">
      <formula>0</formula>
    </cfRule>
  </conditionalFormatting>
  <conditionalFormatting sqref="F225">
    <cfRule type="cellIs" dxfId="3" priority="1131" stopIfTrue="1" operator="lessThan">
      <formula>0</formula>
    </cfRule>
  </conditionalFormatting>
  <conditionalFormatting sqref="F226">
    <cfRule type="cellIs" dxfId="3" priority="1130" stopIfTrue="1" operator="lessThan">
      <formula>0</formula>
    </cfRule>
  </conditionalFormatting>
  <conditionalFormatting sqref="F227">
    <cfRule type="cellIs" dxfId="3" priority="1129" stopIfTrue="1" operator="lessThan">
      <formula>0</formula>
    </cfRule>
  </conditionalFormatting>
  <conditionalFormatting sqref="F228">
    <cfRule type="cellIs" dxfId="3" priority="1128" stopIfTrue="1" operator="lessThan">
      <formula>0</formula>
    </cfRule>
  </conditionalFormatting>
  <conditionalFormatting sqref="F229">
    <cfRule type="cellIs" dxfId="3" priority="1127" stopIfTrue="1" operator="lessThan">
      <formula>0</formula>
    </cfRule>
  </conditionalFormatting>
  <conditionalFormatting sqref="F230">
    <cfRule type="cellIs" dxfId="3" priority="1126" stopIfTrue="1" operator="lessThan">
      <formula>0</formula>
    </cfRule>
  </conditionalFormatting>
  <conditionalFormatting sqref="F231">
    <cfRule type="cellIs" dxfId="3" priority="1125" stopIfTrue="1" operator="lessThan">
      <formula>0</formula>
    </cfRule>
  </conditionalFormatting>
  <conditionalFormatting sqref="F232">
    <cfRule type="cellIs" dxfId="3" priority="1124" stopIfTrue="1" operator="lessThan">
      <formula>0</formula>
    </cfRule>
  </conditionalFormatting>
  <conditionalFormatting sqref="F233">
    <cfRule type="cellIs" dxfId="3" priority="1123" stopIfTrue="1" operator="lessThan">
      <formula>0</formula>
    </cfRule>
  </conditionalFormatting>
  <conditionalFormatting sqref="F234">
    <cfRule type="cellIs" dxfId="3" priority="1122" stopIfTrue="1" operator="lessThan">
      <formula>0</formula>
    </cfRule>
  </conditionalFormatting>
  <conditionalFormatting sqref="F235">
    <cfRule type="cellIs" dxfId="3" priority="1121" stopIfTrue="1" operator="lessThan">
      <formula>0</formula>
    </cfRule>
  </conditionalFormatting>
  <conditionalFormatting sqref="F236">
    <cfRule type="cellIs" dxfId="3" priority="1120" stopIfTrue="1" operator="lessThan">
      <formula>0</formula>
    </cfRule>
  </conditionalFormatting>
  <conditionalFormatting sqref="F237">
    <cfRule type="cellIs" dxfId="3" priority="1119" stopIfTrue="1" operator="lessThan">
      <formula>0</formula>
    </cfRule>
  </conditionalFormatting>
  <conditionalFormatting sqref="F238">
    <cfRule type="cellIs" dxfId="3" priority="1118" stopIfTrue="1" operator="lessThan">
      <formula>0</formula>
    </cfRule>
  </conditionalFormatting>
  <conditionalFormatting sqref="F239">
    <cfRule type="cellIs" dxfId="3" priority="1117" stopIfTrue="1" operator="lessThan">
      <formula>0</formula>
    </cfRule>
  </conditionalFormatting>
  <conditionalFormatting sqref="F240">
    <cfRule type="cellIs" dxfId="3" priority="1116" stopIfTrue="1" operator="lessThan">
      <formula>0</formula>
    </cfRule>
  </conditionalFormatting>
  <conditionalFormatting sqref="F241">
    <cfRule type="cellIs" dxfId="3" priority="1115" stopIfTrue="1" operator="lessThan">
      <formula>0</formula>
    </cfRule>
  </conditionalFormatting>
  <conditionalFormatting sqref="F242">
    <cfRule type="cellIs" dxfId="3" priority="1114" stopIfTrue="1" operator="lessThan">
      <formula>0</formula>
    </cfRule>
  </conditionalFormatting>
  <conditionalFormatting sqref="F243">
    <cfRule type="cellIs" dxfId="3" priority="1113" stopIfTrue="1" operator="lessThan">
      <formula>0</formula>
    </cfRule>
  </conditionalFormatting>
  <conditionalFormatting sqref="F244">
    <cfRule type="cellIs" dxfId="3" priority="1112" stopIfTrue="1" operator="lessThan">
      <formula>0</formula>
    </cfRule>
  </conditionalFormatting>
  <conditionalFormatting sqref="F260">
    <cfRule type="cellIs" dxfId="3" priority="1110" stopIfTrue="1" operator="lessThan">
      <formula>0</formula>
    </cfRule>
  </conditionalFormatting>
  <conditionalFormatting sqref="F261">
    <cfRule type="cellIs" dxfId="3" priority="1109" stopIfTrue="1" operator="lessThan">
      <formula>0</formula>
    </cfRule>
  </conditionalFormatting>
  <conditionalFormatting sqref="F262">
    <cfRule type="cellIs" dxfId="3" priority="1108" stopIfTrue="1" operator="lessThan">
      <formula>0</formula>
    </cfRule>
  </conditionalFormatting>
  <conditionalFormatting sqref="F263">
    <cfRule type="cellIs" dxfId="3" priority="1106" stopIfTrue="1" operator="lessThan">
      <formula>0</formula>
    </cfRule>
  </conditionalFormatting>
  <conditionalFormatting sqref="F264">
    <cfRule type="cellIs" dxfId="3" priority="1105" stopIfTrue="1" operator="lessThan">
      <formula>0</formula>
    </cfRule>
  </conditionalFormatting>
  <conditionalFormatting sqref="F265">
    <cfRule type="cellIs" dxfId="3" priority="1104" stopIfTrue="1" operator="lessThan">
      <formula>0</formula>
    </cfRule>
  </conditionalFormatting>
  <conditionalFormatting sqref="F266">
    <cfRule type="cellIs" dxfId="3" priority="1103" stopIfTrue="1" operator="lessThan">
      <formula>0</formula>
    </cfRule>
  </conditionalFormatting>
  <conditionalFormatting sqref="F267">
    <cfRule type="cellIs" dxfId="3" priority="1102" stopIfTrue="1" operator="lessThan">
      <formula>0</formula>
    </cfRule>
  </conditionalFormatting>
  <conditionalFormatting sqref="F268">
    <cfRule type="cellIs" dxfId="3" priority="1101" stopIfTrue="1" operator="lessThan">
      <formula>0</formula>
    </cfRule>
  </conditionalFormatting>
  <conditionalFormatting sqref="F269">
    <cfRule type="cellIs" dxfId="3" priority="1100" stopIfTrue="1" operator="lessThan">
      <formula>0</formula>
    </cfRule>
  </conditionalFormatting>
  <conditionalFormatting sqref="F270">
    <cfRule type="cellIs" dxfId="3" priority="1099" stopIfTrue="1" operator="lessThan">
      <formula>0</formula>
    </cfRule>
  </conditionalFormatting>
  <conditionalFormatting sqref="F271">
    <cfRule type="cellIs" dxfId="3" priority="1098" stopIfTrue="1" operator="lessThan">
      <formula>0</formula>
    </cfRule>
  </conditionalFormatting>
  <conditionalFormatting sqref="F272">
    <cfRule type="cellIs" dxfId="3" priority="1097" stopIfTrue="1" operator="lessThan">
      <formula>0</formula>
    </cfRule>
  </conditionalFormatting>
  <conditionalFormatting sqref="F273">
    <cfRule type="cellIs" dxfId="3" priority="1096" stopIfTrue="1" operator="lessThan">
      <formula>0</formula>
    </cfRule>
  </conditionalFormatting>
  <conditionalFormatting sqref="F274">
    <cfRule type="cellIs" dxfId="3" priority="1095" stopIfTrue="1" operator="lessThan">
      <formula>0</formula>
    </cfRule>
  </conditionalFormatting>
  <conditionalFormatting sqref="F275">
    <cfRule type="cellIs" dxfId="3" priority="1094" stopIfTrue="1" operator="lessThan">
      <formula>0</formula>
    </cfRule>
  </conditionalFormatting>
  <conditionalFormatting sqref="F276">
    <cfRule type="cellIs" dxfId="3" priority="1093" stopIfTrue="1" operator="lessThan">
      <formula>0</formula>
    </cfRule>
  </conditionalFormatting>
  <conditionalFormatting sqref="F277">
    <cfRule type="cellIs" dxfId="3" priority="1092" stopIfTrue="1" operator="lessThan">
      <formula>0</formula>
    </cfRule>
  </conditionalFormatting>
  <conditionalFormatting sqref="F278">
    <cfRule type="cellIs" dxfId="3" priority="1091" stopIfTrue="1" operator="lessThan">
      <formula>0</formula>
    </cfRule>
  </conditionalFormatting>
  <conditionalFormatting sqref="F279">
    <cfRule type="cellIs" dxfId="3" priority="1090" stopIfTrue="1" operator="lessThan">
      <formula>0</formula>
    </cfRule>
  </conditionalFormatting>
  <conditionalFormatting sqref="F280">
    <cfRule type="cellIs" dxfId="3" priority="1089" stopIfTrue="1" operator="lessThan">
      <formula>0</formula>
    </cfRule>
  </conditionalFormatting>
  <conditionalFormatting sqref="F281">
    <cfRule type="cellIs" dxfId="3" priority="1088" stopIfTrue="1" operator="lessThan">
      <formula>0</formula>
    </cfRule>
  </conditionalFormatting>
  <conditionalFormatting sqref="F282">
    <cfRule type="cellIs" dxfId="3" priority="1087" stopIfTrue="1" operator="lessThan">
      <formula>0</formula>
    </cfRule>
  </conditionalFormatting>
  <conditionalFormatting sqref="F283">
    <cfRule type="cellIs" dxfId="3" priority="1086" stopIfTrue="1" operator="lessThan">
      <formula>0</formula>
    </cfRule>
  </conditionalFormatting>
  <conditionalFormatting sqref="F284">
    <cfRule type="cellIs" dxfId="3" priority="1085" stopIfTrue="1" operator="lessThan">
      <formula>0</formula>
    </cfRule>
  </conditionalFormatting>
  <conditionalFormatting sqref="F285">
    <cfRule type="cellIs" dxfId="3" priority="1083" stopIfTrue="1" operator="lessThan">
      <formula>0</formula>
    </cfRule>
  </conditionalFormatting>
  <conditionalFormatting sqref="F286">
    <cfRule type="cellIs" dxfId="3" priority="1082" stopIfTrue="1" operator="lessThan">
      <formula>0</formula>
    </cfRule>
  </conditionalFormatting>
  <conditionalFormatting sqref="F287">
    <cfRule type="cellIs" dxfId="3" priority="1081" stopIfTrue="1" operator="lessThan">
      <formula>0</formula>
    </cfRule>
  </conditionalFormatting>
  <conditionalFormatting sqref="F288">
    <cfRule type="cellIs" dxfId="3" priority="1080" stopIfTrue="1" operator="lessThan">
      <formula>0</formula>
    </cfRule>
  </conditionalFormatting>
  <conditionalFormatting sqref="F289">
    <cfRule type="cellIs" dxfId="3" priority="1079" stopIfTrue="1" operator="lessThan">
      <formula>0</formula>
    </cfRule>
  </conditionalFormatting>
  <conditionalFormatting sqref="F290">
    <cfRule type="cellIs" dxfId="3" priority="1078" stopIfTrue="1" operator="lessThan">
      <formula>0</formula>
    </cfRule>
  </conditionalFormatting>
  <conditionalFormatting sqref="F291">
    <cfRule type="cellIs" dxfId="3" priority="1077" stopIfTrue="1" operator="lessThan">
      <formula>0</formula>
    </cfRule>
  </conditionalFormatting>
  <conditionalFormatting sqref="F292">
    <cfRule type="cellIs" dxfId="3" priority="1076" stopIfTrue="1" operator="lessThan">
      <formula>0</formula>
    </cfRule>
  </conditionalFormatting>
  <conditionalFormatting sqref="F293">
    <cfRule type="cellIs" dxfId="3" priority="1075" stopIfTrue="1" operator="lessThan">
      <formula>0</formula>
    </cfRule>
  </conditionalFormatting>
  <conditionalFormatting sqref="F294">
    <cfRule type="cellIs" dxfId="3" priority="1074" stopIfTrue="1" operator="lessThan">
      <formula>0</formula>
    </cfRule>
  </conditionalFormatting>
  <conditionalFormatting sqref="F295">
    <cfRule type="cellIs" dxfId="3" priority="1073" stopIfTrue="1" operator="lessThan">
      <formula>0</formula>
    </cfRule>
  </conditionalFormatting>
  <conditionalFormatting sqref="F296">
    <cfRule type="cellIs" dxfId="3" priority="1072" stopIfTrue="1" operator="lessThan">
      <formula>0</formula>
    </cfRule>
  </conditionalFormatting>
  <conditionalFormatting sqref="F297">
    <cfRule type="cellIs" dxfId="3" priority="1071" stopIfTrue="1" operator="lessThan">
      <formula>0</formula>
    </cfRule>
  </conditionalFormatting>
  <conditionalFormatting sqref="F298">
    <cfRule type="cellIs" dxfId="3" priority="1070" stopIfTrue="1" operator="lessThan">
      <formula>0</formula>
    </cfRule>
  </conditionalFormatting>
  <conditionalFormatting sqref="F299">
    <cfRule type="cellIs" dxfId="3" priority="1069" stopIfTrue="1" operator="lessThan">
      <formula>0</formula>
    </cfRule>
  </conditionalFormatting>
  <conditionalFormatting sqref="F300">
    <cfRule type="cellIs" dxfId="3" priority="1068" stopIfTrue="1" operator="lessThan">
      <formula>0</formula>
    </cfRule>
  </conditionalFormatting>
  <conditionalFormatting sqref="F301">
    <cfRule type="cellIs" dxfId="3" priority="1067" stopIfTrue="1" operator="lessThan">
      <formula>0</formula>
    </cfRule>
  </conditionalFormatting>
  <conditionalFormatting sqref="F302">
    <cfRule type="cellIs" dxfId="3" priority="1066" stopIfTrue="1" operator="lessThan">
      <formula>0</formula>
    </cfRule>
  </conditionalFormatting>
  <conditionalFormatting sqref="F303">
    <cfRule type="cellIs" dxfId="3" priority="1065" stopIfTrue="1" operator="lessThan">
      <formula>0</formula>
    </cfRule>
  </conditionalFormatting>
  <conditionalFormatting sqref="F304">
    <cfRule type="cellIs" dxfId="3" priority="1064" stopIfTrue="1" operator="lessThan">
      <formula>0</formula>
    </cfRule>
  </conditionalFormatting>
  <conditionalFormatting sqref="F305">
    <cfRule type="cellIs" dxfId="3" priority="1063" stopIfTrue="1" operator="lessThan">
      <formula>0</formula>
    </cfRule>
  </conditionalFormatting>
  <conditionalFormatting sqref="F306">
    <cfRule type="cellIs" dxfId="3" priority="1062" stopIfTrue="1" operator="lessThan">
      <formula>0</formula>
    </cfRule>
  </conditionalFormatting>
  <conditionalFormatting sqref="F307">
    <cfRule type="cellIs" dxfId="3" priority="1061" stopIfTrue="1" operator="lessThan">
      <formula>0</formula>
    </cfRule>
  </conditionalFormatting>
  <conditionalFormatting sqref="F308">
    <cfRule type="cellIs" dxfId="3" priority="1060" stopIfTrue="1" operator="lessThan">
      <formula>0</formula>
    </cfRule>
  </conditionalFormatting>
  <conditionalFormatting sqref="F309">
    <cfRule type="cellIs" dxfId="3" priority="1059" stopIfTrue="1" operator="lessThan">
      <formula>0</formula>
    </cfRule>
  </conditionalFormatting>
  <conditionalFormatting sqref="F310">
    <cfRule type="cellIs" dxfId="3" priority="1058" stopIfTrue="1" operator="lessThan">
      <formula>0</formula>
    </cfRule>
  </conditionalFormatting>
  <conditionalFormatting sqref="F311">
    <cfRule type="cellIs" dxfId="3" priority="1057" stopIfTrue="1" operator="lessThan">
      <formula>0</formula>
    </cfRule>
  </conditionalFormatting>
  <conditionalFormatting sqref="F312">
    <cfRule type="cellIs" dxfId="3" priority="1056" stopIfTrue="1" operator="lessThan">
      <formula>0</formula>
    </cfRule>
  </conditionalFormatting>
  <conditionalFormatting sqref="F313">
    <cfRule type="cellIs" dxfId="3" priority="1055" stopIfTrue="1" operator="lessThan">
      <formula>0</formula>
    </cfRule>
  </conditionalFormatting>
  <conditionalFormatting sqref="F314">
    <cfRule type="cellIs" dxfId="3" priority="1054" stopIfTrue="1" operator="lessThan">
      <formula>0</formula>
    </cfRule>
  </conditionalFormatting>
  <conditionalFormatting sqref="F315">
    <cfRule type="cellIs" dxfId="3" priority="1053" stopIfTrue="1" operator="lessThan">
      <formula>0</formula>
    </cfRule>
  </conditionalFormatting>
  <conditionalFormatting sqref="F316">
    <cfRule type="cellIs" dxfId="3" priority="1052" stopIfTrue="1" operator="lessThan">
      <formula>0</formula>
    </cfRule>
  </conditionalFormatting>
  <conditionalFormatting sqref="F317">
    <cfRule type="cellIs" dxfId="3" priority="1051" stopIfTrue="1" operator="lessThan">
      <formula>0</formula>
    </cfRule>
  </conditionalFormatting>
  <conditionalFormatting sqref="F318">
    <cfRule type="cellIs" dxfId="3" priority="1050" stopIfTrue="1" operator="lessThan">
      <formula>0</formula>
    </cfRule>
  </conditionalFormatting>
  <conditionalFormatting sqref="F319">
    <cfRule type="cellIs" dxfId="3" priority="1049" stopIfTrue="1" operator="lessThan">
      <formula>0</formula>
    </cfRule>
  </conditionalFormatting>
  <conditionalFormatting sqref="F320">
    <cfRule type="cellIs" dxfId="3" priority="1048" stopIfTrue="1" operator="lessThan">
      <formula>0</formula>
    </cfRule>
  </conditionalFormatting>
  <conditionalFormatting sqref="F321">
    <cfRule type="cellIs" dxfId="3" priority="1047" stopIfTrue="1" operator="lessThan">
      <formula>0</formula>
    </cfRule>
  </conditionalFormatting>
  <conditionalFormatting sqref="F322">
    <cfRule type="cellIs" dxfId="3" priority="1046" stopIfTrue="1" operator="lessThan">
      <formula>0</formula>
    </cfRule>
  </conditionalFormatting>
  <conditionalFormatting sqref="F323">
    <cfRule type="cellIs" dxfId="3" priority="1045" stopIfTrue="1" operator="lessThan">
      <formula>0</formula>
    </cfRule>
  </conditionalFormatting>
  <conditionalFormatting sqref="F324">
    <cfRule type="cellIs" dxfId="3" priority="1044" stopIfTrue="1" operator="lessThan">
      <formula>0</formula>
    </cfRule>
  </conditionalFormatting>
  <conditionalFormatting sqref="F325">
    <cfRule type="cellIs" dxfId="3" priority="1043" stopIfTrue="1" operator="lessThan">
      <formula>0</formula>
    </cfRule>
  </conditionalFormatting>
  <conditionalFormatting sqref="F326">
    <cfRule type="cellIs" dxfId="3" priority="1042" stopIfTrue="1" operator="lessThan">
      <formula>0</formula>
    </cfRule>
  </conditionalFormatting>
  <conditionalFormatting sqref="F327">
    <cfRule type="cellIs" dxfId="3" priority="1041" stopIfTrue="1" operator="lessThan">
      <formula>0</formula>
    </cfRule>
  </conditionalFormatting>
  <conditionalFormatting sqref="F328">
    <cfRule type="cellIs" dxfId="3" priority="1040" stopIfTrue="1" operator="lessThan">
      <formula>0</formula>
    </cfRule>
  </conditionalFormatting>
  <conditionalFormatting sqref="F329">
    <cfRule type="cellIs" dxfId="3" priority="1039" stopIfTrue="1" operator="lessThan">
      <formula>0</formula>
    </cfRule>
  </conditionalFormatting>
  <conditionalFormatting sqref="F330">
    <cfRule type="cellIs" dxfId="3" priority="1038" stopIfTrue="1" operator="lessThan">
      <formula>0</formula>
    </cfRule>
  </conditionalFormatting>
  <conditionalFormatting sqref="F331">
    <cfRule type="cellIs" dxfId="3" priority="1037" stopIfTrue="1" operator="lessThan">
      <formula>0</formula>
    </cfRule>
  </conditionalFormatting>
  <conditionalFormatting sqref="F332">
    <cfRule type="cellIs" dxfId="3" priority="1036" stopIfTrue="1" operator="lessThan">
      <formula>0</formula>
    </cfRule>
  </conditionalFormatting>
  <conditionalFormatting sqref="F333">
    <cfRule type="cellIs" dxfId="3" priority="1035" stopIfTrue="1" operator="lessThan">
      <formula>0</formula>
    </cfRule>
  </conditionalFormatting>
  <conditionalFormatting sqref="F334">
    <cfRule type="cellIs" dxfId="3" priority="1034" stopIfTrue="1" operator="lessThan">
      <formula>0</formula>
    </cfRule>
  </conditionalFormatting>
  <conditionalFormatting sqref="F335">
    <cfRule type="cellIs" dxfId="3" priority="1033" stopIfTrue="1" operator="lessThan">
      <formula>0</formula>
    </cfRule>
  </conditionalFormatting>
  <conditionalFormatting sqref="F336">
    <cfRule type="cellIs" dxfId="3" priority="1032" stopIfTrue="1" operator="lessThan">
      <formula>0</formula>
    </cfRule>
  </conditionalFormatting>
  <conditionalFormatting sqref="F337">
    <cfRule type="cellIs" dxfId="3" priority="1031" stopIfTrue="1" operator="lessThan">
      <formula>0</formula>
    </cfRule>
  </conditionalFormatting>
  <conditionalFormatting sqref="F338">
    <cfRule type="cellIs" dxfId="3" priority="1030" stopIfTrue="1" operator="lessThan">
      <formula>0</formula>
    </cfRule>
  </conditionalFormatting>
  <conditionalFormatting sqref="F339">
    <cfRule type="cellIs" dxfId="3" priority="1029" stopIfTrue="1" operator="lessThan">
      <formula>0</formula>
    </cfRule>
  </conditionalFormatting>
  <conditionalFormatting sqref="F340">
    <cfRule type="cellIs" dxfId="3" priority="1028" stopIfTrue="1" operator="lessThan">
      <formula>0</formula>
    </cfRule>
  </conditionalFormatting>
  <conditionalFormatting sqref="F341">
    <cfRule type="cellIs" dxfId="3" priority="1027" stopIfTrue="1" operator="lessThan">
      <formula>0</formula>
    </cfRule>
  </conditionalFormatting>
  <conditionalFormatting sqref="F342">
    <cfRule type="cellIs" dxfId="3" priority="1026" stopIfTrue="1" operator="lessThan">
      <formula>0</formula>
    </cfRule>
  </conditionalFormatting>
  <conditionalFormatting sqref="F343">
    <cfRule type="cellIs" dxfId="3" priority="1025" stopIfTrue="1" operator="lessThan">
      <formula>0</formula>
    </cfRule>
  </conditionalFormatting>
  <conditionalFormatting sqref="F344">
    <cfRule type="cellIs" dxfId="3" priority="1024" stopIfTrue="1" operator="lessThan">
      <formula>0</formula>
    </cfRule>
  </conditionalFormatting>
  <conditionalFormatting sqref="F345">
    <cfRule type="cellIs" dxfId="3" priority="1023" stopIfTrue="1" operator="lessThan">
      <formula>0</formula>
    </cfRule>
  </conditionalFormatting>
  <conditionalFormatting sqref="F346">
    <cfRule type="cellIs" dxfId="3" priority="1022" stopIfTrue="1" operator="lessThan">
      <formula>0</formula>
    </cfRule>
  </conditionalFormatting>
  <conditionalFormatting sqref="F347">
    <cfRule type="cellIs" dxfId="3" priority="1021" stopIfTrue="1" operator="lessThan">
      <formula>0</formula>
    </cfRule>
  </conditionalFormatting>
  <conditionalFormatting sqref="F348">
    <cfRule type="cellIs" dxfId="3" priority="1020" stopIfTrue="1" operator="lessThan">
      <formula>0</formula>
    </cfRule>
  </conditionalFormatting>
  <conditionalFormatting sqref="F349">
    <cfRule type="cellIs" dxfId="3" priority="1019" stopIfTrue="1" operator="lessThan">
      <formula>0</formula>
    </cfRule>
  </conditionalFormatting>
  <conditionalFormatting sqref="F350">
    <cfRule type="cellIs" dxfId="3" priority="1018" stopIfTrue="1" operator="lessThan">
      <formula>0</formula>
    </cfRule>
  </conditionalFormatting>
  <conditionalFormatting sqref="F351">
    <cfRule type="cellIs" dxfId="3" priority="1017" stopIfTrue="1" operator="lessThan">
      <formula>0</formula>
    </cfRule>
  </conditionalFormatting>
  <conditionalFormatting sqref="F352">
    <cfRule type="cellIs" dxfId="3" priority="1016" stopIfTrue="1" operator="lessThan">
      <formula>0</formula>
    </cfRule>
  </conditionalFormatting>
  <conditionalFormatting sqref="F353">
    <cfRule type="cellIs" dxfId="3" priority="1015" stopIfTrue="1" operator="lessThan">
      <formula>0</formula>
    </cfRule>
  </conditionalFormatting>
  <conditionalFormatting sqref="F354">
    <cfRule type="cellIs" dxfId="3" priority="1014" stopIfTrue="1" operator="lessThan">
      <formula>0</formula>
    </cfRule>
  </conditionalFormatting>
  <conditionalFormatting sqref="F355">
    <cfRule type="cellIs" dxfId="3" priority="1013" stopIfTrue="1" operator="lessThan">
      <formula>0</formula>
    </cfRule>
  </conditionalFormatting>
  <conditionalFormatting sqref="F356">
    <cfRule type="cellIs" dxfId="3" priority="1012" stopIfTrue="1" operator="lessThan">
      <formula>0</formula>
    </cfRule>
  </conditionalFormatting>
  <conditionalFormatting sqref="F357">
    <cfRule type="cellIs" dxfId="3" priority="1011" stopIfTrue="1" operator="lessThan">
      <formula>0</formula>
    </cfRule>
  </conditionalFormatting>
  <conditionalFormatting sqref="F358">
    <cfRule type="cellIs" dxfId="3" priority="1010" stopIfTrue="1" operator="lessThan">
      <formula>0</formula>
    </cfRule>
  </conditionalFormatting>
  <conditionalFormatting sqref="F359">
    <cfRule type="cellIs" dxfId="3" priority="1009" stopIfTrue="1" operator="lessThan">
      <formula>0</formula>
    </cfRule>
  </conditionalFormatting>
  <conditionalFormatting sqref="F360">
    <cfRule type="cellIs" dxfId="3" priority="1008" stopIfTrue="1" operator="lessThan">
      <formula>0</formula>
    </cfRule>
  </conditionalFormatting>
  <conditionalFormatting sqref="F361">
    <cfRule type="cellIs" dxfId="3" priority="1007" stopIfTrue="1" operator="lessThan">
      <formula>0</formula>
    </cfRule>
  </conditionalFormatting>
  <conditionalFormatting sqref="F362">
    <cfRule type="cellIs" dxfId="3" priority="1006" stopIfTrue="1" operator="lessThan">
      <formula>0</formula>
    </cfRule>
  </conditionalFormatting>
  <conditionalFormatting sqref="F363">
    <cfRule type="cellIs" dxfId="3" priority="1005" stopIfTrue="1" operator="lessThan">
      <formula>0</formula>
    </cfRule>
  </conditionalFormatting>
  <conditionalFormatting sqref="F364">
    <cfRule type="cellIs" dxfId="3" priority="1004" stopIfTrue="1" operator="lessThan">
      <formula>0</formula>
    </cfRule>
  </conditionalFormatting>
  <conditionalFormatting sqref="F365">
    <cfRule type="cellIs" dxfId="3" priority="1003" stopIfTrue="1" operator="lessThan">
      <formula>0</formula>
    </cfRule>
  </conditionalFormatting>
  <conditionalFormatting sqref="F366">
    <cfRule type="cellIs" dxfId="3" priority="1002" stopIfTrue="1" operator="lessThan">
      <formula>0</formula>
    </cfRule>
  </conditionalFormatting>
  <conditionalFormatting sqref="F367">
    <cfRule type="cellIs" dxfId="3" priority="1001" stopIfTrue="1" operator="lessThan">
      <formula>0</formula>
    </cfRule>
  </conditionalFormatting>
  <conditionalFormatting sqref="F368">
    <cfRule type="cellIs" dxfId="3" priority="1000" stopIfTrue="1" operator="lessThan">
      <formula>0</formula>
    </cfRule>
  </conditionalFormatting>
  <conditionalFormatting sqref="F369">
    <cfRule type="cellIs" dxfId="3" priority="999" stopIfTrue="1" operator="lessThan">
      <formula>0</formula>
    </cfRule>
  </conditionalFormatting>
  <conditionalFormatting sqref="F370">
    <cfRule type="cellIs" dxfId="3" priority="998" stopIfTrue="1" operator="lessThan">
      <formula>0</formula>
    </cfRule>
  </conditionalFormatting>
  <conditionalFormatting sqref="F371">
    <cfRule type="cellIs" dxfId="3" priority="997" stopIfTrue="1" operator="lessThan">
      <formula>0</formula>
    </cfRule>
  </conditionalFormatting>
  <conditionalFormatting sqref="F372">
    <cfRule type="cellIs" dxfId="3" priority="996" stopIfTrue="1" operator="lessThan">
      <formula>0</formula>
    </cfRule>
  </conditionalFormatting>
  <conditionalFormatting sqref="F373">
    <cfRule type="cellIs" dxfId="3" priority="995" stopIfTrue="1" operator="lessThan">
      <formula>0</formula>
    </cfRule>
  </conditionalFormatting>
  <conditionalFormatting sqref="F374">
    <cfRule type="cellIs" dxfId="3" priority="994" stopIfTrue="1" operator="lessThan">
      <formula>0</formula>
    </cfRule>
  </conditionalFormatting>
  <conditionalFormatting sqref="F375">
    <cfRule type="cellIs" dxfId="3" priority="993" stopIfTrue="1" operator="lessThan">
      <formula>0</formula>
    </cfRule>
  </conditionalFormatting>
  <conditionalFormatting sqref="F376">
    <cfRule type="cellIs" dxfId="3" priority="992" stopIfTrue="1" operator="lessThan">
      <formula>0</formula>
    </cfRule>
  </conditionalFormatting>
  <conditionalFormatting sqref="F377">
    <cfRule type="cellIs" dxfId="3" priority="989" stopIfTrue="1" operator="lessThan">
      <formula>0</formula>
    </cfRule>
  </conditionalFormatting>
  <conditionalFormatting sqref="F378">
    <cfRule type="cellIs" dxfId="3" priority="988" stopIfTrue="1" operator="lessThan">
      <formula>0</formula>
    </cfRule>
  </conditionalFormatting>
  <conditionalFormatting sqref="F379">
    <cfRule type="cellIs" dxfId="3" priority="987" stopIfTrue="1" operator="lessThan">
      <formula>0</formula>
    </cfRule>
  </conditionalFormatting>
  <conditionalFormatting sqref="F380">
    <cfRule type="cellIs" dxfId="3" priority="986" stopIfTrue="1" operator="lessThan">
      <formula>0</formula>
    </cfRule>
  </conditionalFormatting>
  <conditionalFormatting sqref="F381">
    <cfRule type="cellIs" dxfId="3" priority="985" stopIfTrue="1" operator="lessThan">
      <formula>0</formula>
    </cfRule>
  </conditionalFormatting>
  <conditionalFormatting sqref="F382">
    <cfRule type="cellIs" dxfId="3" priority="984" stopIfTrue="1" operator="lessThan">
      <formula>0</formula>
    </cfRule>
  </conditionalFormatting>
  <conditionalFormatting sqref="F383">
    <cfRule type="cellIs" dxfId="3" priority="983" stopIfTrue="1" operator="lessThan">
      <formula>0</formula>
    </cfRule>
  </conditionalFormatting>
  <conditionalFormatting sqref="F384">
    <cfRule type="cellIs" dxfId="3" priority="982" stopIfTrue="1" operator="lessThan">
      <formula>0</formula>
    </cfRule>
  </conditionalFormatting>
  <conditionalFormatting sqref="F385">
    <cfRule type="cellIs" dxfId="3" priority="981" stopIfTrue="1" operator="lessThan">
      <formula>0</formula>
    </cfRule>
  </conditionalFormatting>
  <conditionalFormatting sqref="F386">
    <cfRule type="cellIs" dxfId="3" priority="980" stopIfTrue="1" operator="lessThan">
      <formula>0</formula>
    </cfRule>
  </conditionalFormatting>
  <conditionalFormatting sqref="F387">
    <cfRule type="cellIs" dxfId="3" priority="979" stopIfTrue="1" operator="lessThan">
      <formula>0</formula>
    </cfRule>
  </conditionalFormatting>
  <conditionalFormatting sqref="F388">
    <cfRule type="cellIs" dxfId="3" priority="978" stopIfTrue="1" operator="lessThan">
      <formula>0</formula>
    </cfRule>
  </conditionalFormatting>
  <conditionalFormatting sqref="F389">
    <cfRule type="cellIs" dxfId="3" priority="977" stopIfTrue="1" operator="lessThan">
      <formula>0</formula>
    </cfRule>
  </conditionalFormatting>
  <conditionalFormatting sqref="F390">
    <cfRule type="cellIs" dxfId="3" priority="976" stopIfTrue="1" operator="lessThan">
      <formula>0</formula>
    </cfRule>
  </conditionalFormatting>
  <conditionalFormatting sqref="F391">
    <cfRule type="cellIs" dxfId="3" priority="975" stopIfTrue="1" operator="lessThan">
      <formula>0</formula>
    </cfRule>
  </conditionalFormatting>
  <conditionalFormatting sqref="F392">
    <cfRule type="cellIs" dxfId="3" priority="974" stopIfTrue="1" operator="lessThan">
      <formula>0</formula>
    </cfRule>
  </conditionalFormatting>
  <conditionalFormatting sqref="F393">
    <cfRule type="cellIs" dxfId="3" priority="973" stopIfTrue="1" operator="lessThan">
      <formula>0</formula>
    </cfRule>
  </conditionalFormatting>
  <conditionalFormatting sqref="F394">
    <cfRule type="cellIs" dxfId="3" priority="972" stopIfTrue="1" operator="lessThan">
      <formula>0</formula>
    </cfRule>
  </conditionalFormatting>
  <conditionalFormatting sqref="F395">
    <cfRule type="cellIs" dxfId="3" priority="971" stopIfTrue="1" operator="lessThan">
      <formula>0</formula>
    </cfRule>
  </conditionalFormatting>
  <conditionalFormatting sqref="F396">
    <cfRule type="cellIs" dxfId="3" priority="970" stopIfTrue="1" operator="lessThan">
      <formula>0</formula>
    </cfRule>
  </conditionalFormatting>
  <conditionalFormatting sqref="F397">
    <cfRule type="cellIs" dxfId="3" priority="969" stopIfTrue="1" operator="lessThan">
      <formula>0</formula>
    </cfRule>
  </conditionalFormatting>
  <conditionalFormatting sqref="F398">
    <cfRule type="cellIs" dxfId="3" priority="968" stopIfTrue="1" operator="lessThan">
      <formula>0</formula>
    </cfRule>
  </conditionalFormatting>
  <conditionalFormatting sqref="F399">
    <cfRule type="cellIs" dxfId="3" priority="967" stopIfTrue="1" operator="lessThan">
      <formula>0</formula>
    </cfRule>
  </conditionalFormatting>
  <conditionalFormatting sqref="F400">
    <cfRule type="cellIs" dxfId="3" priority="966" stopIfTrue="1" operator="lessThan">
      <formula>0</formula>
    </cfRule>
  </conditionalFormatting>
  <conditionalFormatting sqref="F401">
    <cfRule type="cellIs" dxfId="3" priority="965" stopIfTrue="1" operator="lessThan">
      <formula>0</formula>
    </cfRule>
  </conditionalFormatting>
  <conditionalFormatting sqref="F402">
    <cfRule type="cellIs" dxfId="3" priority="964" stopIfTrue="1" operator="lessThan">
      <formula>0</formula>
    </cfRule>
  </conditionalFormatting>
  <conditionalFormatting sqref="F403">
    <cfRule type="cellIs" dxfId="3" priority="963" stopIfTrue="1" operator="lessThan">
      <formula>0</formula>
    </cfRule>
  </conditionalFormatting>
  <conditionalFormatting sqref="F404">
    <cfRule type="cellIs" dxfId="3" priority="962" stopIfTrue="1" operator="lessThan">
      <formula>0</formula>
    </cfRule>
  </conditionalFormatting>
  <conditionalFormatting sqref="F405">
    <cfRule type="cellIs" dxfId="3" priority="961" stopIfTrue="1" operator="lessThan">
      <formula>0</formula>
    </cfRule>
  </conditionalFormatting>
  <conditionalFormatting sqref="F406">
    <cfRule type="cellIs" dxfId="3" priority="960" stopIfTrue="1" operator="lessThan">
      <formula>0</formula>
    </cfRule>
  </conditionalFormatting>
  <conditionalFormatting sqref="F407">
    <cfRule type="cellIs" dxfId="3" priority="959" stopIfTrue="1" operator="lessThan">
      <formula>0</formula>
    </cfRule>
  </conditionalFormatting>
  <conditionalFormatting sqref="F408">
    <cfRule type="cellIs" dxfId="3" priority="958" stopIfTrue="1" operator="lessThan">
      <formula>0</formula>
    </cfRule>
  </conditionalFormatting>
  <conditionalFormatting sqref="F409">
    <cfRule type="cellIs" dxfId="3" priority="957" stopIfTrue="1" operator="lessThan">
      <formula>0</formula>
    </cfRule>
  </conditionalFormatting>
  <conditionalFormatting sqref="F410">
    <cfRule type="cellIs" dxfId="3" priority="956" stopIfTrue="1" operator="lessThan">
      <formula>0</formula>
    </cfRule>
  </conditionalFormatting>
  <conditionalFormatting sqref="F411">
    <cfRule type="cellIs" dxfId="3" priority="955" stopIfTrue="1" operator="lessThan">
      <formula>0</formula>
    </cfRule>
  </conditionalFormatting>
  <conditionalFormatting sqref="F412">
    <cfRule type="cellIs" dxfId="3" priority="954" stopIfTrue="1" operator="lessThan">
      <formula>0</formula>
    </cfRule>
  </conditionalFormatting>
  <conditionalFormatting sqref="F413">
    <cfRule type="cellIs" dxfId="3" priority="953" stopIfTrue="1" operator="lessThan">
      <formula>0</formula>
    </cfRule>
  </conditionalFormatting>
  <conditionalFormatting sqref="F414">
    <cfRule type="cellIs" dxfId="3" priority="952" stopIfTrue="1" operator="lessThan">
      <formula>0</formula>
    </cfRule>
  </conditionalFormatting>
  <conditionalFormatting sqref="F415">
    <cfRule type="cellIs" dxfId="3" priority="951" stopIfTrue="1" operator="lessThan">
      <formula>0</formula>
    </cfRule>
  </conditionalFormatting>
  <conditionalFormatting sqref="F416">
    <cfRule type="cellIs" dxfId="3" priority="950" stopIfTrue="1" operator="lessThan">
      <formula>0</formula>
    </cfRule>
  </conditionalFormatting>
  <conditionalFormatting sqref="F417">
    <cfRule type="cellIs" dxfId="3" priority="949" stopIfTrue="1" operator="lessThan">
      <formula>0</formula>
    </cfRule>
  </conditionalFormatting>
  <conditionalFormatting sqref="F418">
    <cfRule type="cellIs" dxfId="3" priority="948" stopIfTrue="1" operator="lessThan">
      <formula>0</formula>
    </cfRule>
  </conditionalFormatting>
  <conditionalFormatting sqref="F419">
    <cfRule type="cellIs" dxfId="3" priority="947" stopIfTrue="1" operator="lessThan">
      <formula>0</formula>
    </cfRule>
  </conditionalFormatting>
  <conditionalFormatting sqref="F420">
    <cfRule type="cellIs" dxfId="3" priority="946" stopIfTrue="1" operator="lessThan">
      <formula>0</formula>
    </cfRule>
  </conditionalFormatting>
  <conditionalFormatting sqref="F421">
    <cfRule type="cellIs" dxfId="3" priority="945" stopIfTrue="1" operator="lessThan">
      <formula>0</formula>
    </cfRule>
  </conditionalFormatting>
  <conditionalFormatting sqref="F422">
    <cfRule type="cellIs" dxfId="3" priority="944" stopIfTrue="1" operator="lessThan">
      <formula>0</formula>
    </cfRule>
  </conditionalFormatting>
  <conditionalFormatting sqref="F423">
    <cfRule type="cellIs" dxfId="3" priority="943" stopIfTrue="1" operator="lessThan">
      <formula>0</formula>
    </cfRule>
  </conditionalFormatting>
  <conditionalFormatting sqref="F424">
    <cfRule type="cellIs" dxfId="3" priority="942" stopIfTrue="1" operator="lessThan">
      <formula>0</formula>
    </cfRule>
  </conditionalFormatting>
  <conditionalFormatting sqref="F425">
    <cfRule type="cellIs" dxfId="3" priority="941" stopIfTrue="1" operator="lessThan">
      <formula>0</formula>
    </cfRule>
  </conditionalFormatting>
  <conditionalFormatting sqref="F426">
    <cfRule type="cellIs" dxfId="3" priority="940" stopIfTrue="1" operator="lessThan">
      <formula>0</formula>
    </cfRule>
  </conditionalFormatting>
  <conditionalFormatting sqref="F427">
    <cfRule type="cellIs" dxfId="3" priority="939" stopIfTrue="1" operator="lessThan">
      <formula>0</formula>
    </cfRule>
  </conditionalFormatting>
  <conditionalFormatting sqref="F428">
    <cfRule type="cellIs" dxfId="3" priority="938" stopIfTrue="1" operator="lessThan">
      <formula>0</formula>
    </cfRule>
  </conditionalFormatting>
  <conditionalFormatting sqref="F429">
    <cfRule type="cellIs" dxfId="3" priority="937" stopIfTrue="1" operator="lessThan">
      <formula>0</formula>
    </cfRule>
  </conditionalFormatting>
  <conditionalFormatting sqref="F430">
    <cfRule type="cellIs" dxfId="3" priority="936" stopIfTrue="1" operator="lessThan">
      <formula>0</formula>
    </cfRule>
  </conditionalFormatting>
  <conditionalFormatting sqref="F431">
    <cfRule type="cellIs" dxfId="3" priority="933" stopIfTrue="1" operator="lessThan">
      <formula>0</formula>
    </cfRule>
  </conditionalFormatting>
  <conditionalFormatting sqref="F432">
    <cfRule type="cellIs" dxfId="3" priority="932" stopIfTrue="1" operator="lessThan">
      <formula>0</formula>
    </cfRule>
  </conditionalFormatting>
  <conditionalFormatting sqref="F433">
    <cfRule type="cellIs" dxfId="3" priority="931" stopIfTrue="1" operator="lessThan">
      <formula>0</formula>
    </cfRule>
  </conditionalFormatting>
  <conditionalFormatting sqref="F434">
    <cfRule type="cellIs" dxfId="3" priority="930" stopIfTrue="1" operator="lessThan">
      <formula>0</formula>
    </cfRule>
  </conditionalFormatting>
  <conditionalFormatting sqref="F435">
    <cfRule type="cellIs" dxfId="3" priority="929" stopIfTrue="1" operator="lessThan">
      <formula>0</formula>
    </cfRule>
  </conditionalFormatting>
  <conditionalFormatting sqref="F436">
    <cfRule type="cellIs" dxfId="3" priority="928" stopIfTrue="1" operator="lessThan">
      <formula>0</formula>
    </cfRule>
  </conditionalFormatting>
  <conditionalFormatting sqref="F437">
    <cfRule type="cellIs" dxfId="3" priority="927" stopIfTrue="1" operator="lessThan">
      <formula>0</formula>
    </cfRule>
  </conditionalFormatting>
  <conditionalFormatting sqref="F438">
    <cfRule type="cellIs" dxfId="3" priority="926" stopIfTrue="1" operator="lessThan">
      <formula>0</formula>
    </cfRule>
  </conditionalFormatting>
  <conditionalFormatting sqref="F439">
    <cfRule type="cellIs" dxfId="3" priority="925" stopIfTrue="1" operator="lessThan">
      <formula>0</formula>
    </cfRule>
  </conditionalFormatting>
  <conditionalFormatting sqref="F440">
    <cfRule type="cellIs" dxfId="3" priority="924" stopIfTrue="1" operator="lessThan">
      <formula>0</formula>
    </cfRule>
  </conditionalFormatting>
  <conditionalFormatting sqref="F441">
    <cfRule type="cellIs" dxfId="3" priority="923" stopIfTrue="1" operator="lessThan">
      <formula>0</formula>
    </cfRule>
  </conditionalFormatting>
  <conditionalFormatting sqref="F442">
    <cfRule type="cellIs" dxfId="3" priority="922" stopIfTrue="1" operator="lessThan">
      <formula>0</formula>
    </cfRule>
  </conditionalFormatting>
  <conditionalFormatting sqref="F443">
    <cfRule type="cellIs" dxfId="3" priority="921" stopIfTrue="1" operator="lessThan">
      <formula>0</formula>
    </cfRule>
  </conditionalFormatting>
  <conditionalFormatting sqref="F444">
    <cfRule type="cellIs" dxfId="3" priority="920" stopIfTrue="1" operator="lessThan">
      <formula>0</formula>
    </cfRule>
  </conditionalFormatting>
  <conditionalFormatting sqref="F445">
    <cfRule type="cellIs" dxfId="3" priority="919" stopIfTrue="1" operator="lessThan">
      <formula>0</formula>
    </cfRule>
  </conditionalFormatting>
  <conditionalFormatting sqref="F446">
    <cfRule type="cellIs" dxfId="3" priority="918" stopIfTrue="1" operator="lessThan">
      <formula>0</formula>
    </cfRule>
  </conditionalFormatting>
  <conditionalFormatting sqref="F447">
    <cfRule type="cellIs" dxfId="3" priority="917" stopIfTrue="1" operator="lessThan">
      <formula>0</formula>
    </cfRule>
  </conditionalFormatting>
  <conditionalFormatting sqref="F448">
    <cfRule type="cellIs" dxfId="3" priority="916" stopIfTrue="1" operator="lessThan">
      <formula>0</formula>
    </cfRule>
  </conditionalFormatting>
  <conditionalFormatting sqref="F449">
    <cfRule type="cellIs" dxfId="3" priority="915" stopIfTrue="1" operator="lessThan">
      <formula>0</formula>
    </cfRule>
  </conditionalFormatting>
  <conditionalFormatting sqref="F450">
    <cfRule type="cellIs" dxfId="3" priority="914" stopIfTrue="1" operator="lessThan">
      <formula>0</formula>
    </cfRule>
  </conditionalFormatting>
  <conditionalFormatting sqref="F451">
    <cfRule type="cellIs" dxfId="3" priority="913" stopIfTrue="1" operator="lessThan">
      <formula>0</formula>
    </cfRule>
  </conditionalFormatting>
  <conditionalFormatting sqref="F452">
    <cfRule type="cellIs" dxfId="3" priority="912" stopIfTrue="1" operator="lessThan">
      <formula>0</formula>
    </cfRule>
  </conditionalFormatting>
  <conditionalFormatting sqref="F453">
    <cfRule type="cellIs" dxfId="3" priority="911" stopIfTrue="1" operator="lessThan">
      <formula>0</formula>
    </cfRule>
  </conditionalFormatting>
  <conditionalFormatting sqref="F454">
    <cfRule type="cellIs" dxfId="3" priority="910" stopIfTrue="1" operator="lessThan">
      <formula>0</formula>
    </cfRule>
  </conditionalFormatting>
  <conditionalFormatting sqref="F455">
    <cfRule type="cellIs" dxfId="3" priority="909" stopIfTrue="1" operator="lessThan">
      <formula>0</formula>
    </cfRule>
  </conditionalFormatting>
  <conditionalFormatting sqref="F456">
    <cfRule type="cellIs" dxfId="3" priority="908" stopIfTrue="1" operator="lessThan">
      <formula>0</formula>
    </cfRule>
  </conditionalFormatting>
  <conditionalFormatting sqref="F457">
    <cfRule type="cellIs" dxfId="3" priority="907" stopIfTrue="1" operator="lessThan">
      <formula>0</formula>
    </cfRule>
  </conditionalFormatting>
  <conditionalFormatting sqref="F458">
    <cfRule type="cellIs" dxfId="3" priority="906" stopIfTrue="1" operator="lessThan">
      <formula>0</formula>
    </cfRule>
  </conditionalFormatting>
  <conditionalFormatting sqref="F459">
    <cfRule type="cellIs" dxfId="3" priority="905" stopIfTrue="1" operator="lessThan">
      <formula>0</formula>
    </cfRule>
  </conditionalFormatting>
  <conditionalFormatting sqref="F460">
    <cfRule type="cellIs" dxfId="3" priority="904" stopIfTrue="1" operator="lessThan">
      <formula>0</formula>
    </cfRule>
  </conditionalFormatting>
  <conditionalFormatting sqref="F461">
    <cfRule type="cellIs" dxfId="3" priority="903" stopIfTrue="1" operator="lessThan">
      <formula>0</formula>
    </cfRule>
  </conditionalFormatting>
  <conditionalFormatting sqref="F462">
    <cfRule type="cellIs" dxfId="3" priority="902" stopIfTrue="1" operator="lessThan">
      <formula>0</formula>
    </cfRule>
  </conditionalFormatting>
  <conditionalFormatting sqref="F463">
    <cfRule type="cellIs" dxfId="3" priority="901" stopIfTrue="1" operator="lessThan">
      <formula>0</formula>
    </cfRule>
  </conditionalFormatting>
  <conditionalFormatting sqref="F464">
    <cfRule type="cellIs" dxfId="3" priority="900" stopIfTrue="1" operator="lessThan">
      <formula>0</formula>
    </cfRule>
  </conditionalFormatting>
  <conditionalFormatting sqref="F465">
    <cfRule type="cellIs" dxfId="3" priority="899" stopIfTrue="1" operator="lessThan">
      <formula>0</formula>
    </cfRule>
  </conditionalFormatting>
  <conditionalFormatting sqref="F466">
    <cfRule type="cellIs" dxfId="3" priority="898" stopIfTrue="1" operator="lessThan">
      <formula>0</formula>
    </cfRule>
  </conditionalFormatting>
  <conditionalFormatting sqref="F467">
    <cfRule type="cellIs" dxfId="3" priority="897" stopIfTrue="1" operator="lessThan">
      <formula>0</formula>
    </cfRule>
  </conditionalFormatting>
  <conditionalFormatting sqref="F468">
    <cfRule type="cellIs" dxfId="3" priority="896" stopIfTrue="1" operator="lessThan">
      <formula>0</formula>
    </cfRule>
  </conditionalFormatting>
  <conditionalFormatting sqref="F469">
    <cfRule type="cellIs" dxfId="3" priority="895" stopIfTrue="1" operator="lessThan">
      <formula>0</formula>
    </cfRule>
  </conditionalFormatting>
  <conditionalFormatting sqref="F470">
    <cfRule type="cellIs" dxfId="3" priority="894" stopIfTrue="1" operator="lessThan">
      <formula>0</formula>
    </cfRule>
  </conditionalFormatting>
  <conditionalFormatting sqref="F471">
    <cfRule type="cellIs" dxfId="3" priority="893" stopIfTrue="1" operator="lessThan">
      <formula>0</formula>
    </cfRule>
  </conditionalFormatting>
  <conditionalFormatting sqref="F472">
    <cfRule type="cellIs" dxfId="3" priority="892" stopIfTrue="1" operator="lessThan">
      <formula>0</formula>
    </cfRule>
  </conditionalFormatting>
  <conditionalFormatting sqref="F473">
    <cfRule type="cellIs" dxfId="3" priority="891" stopIfTrue="1" operator="lessThan">
      <formula>0</formula>
    </cfRule>
  </conditionalFormatting>
  <conditionalFormatting sqref="F474">
    <cfRule type="cellIs" dxfId="3" priority="890" stopIfTrue="1" operator="lessThan">
      <formula>0</formula>
    </cfRule>
  </conditionalFormatting>
  <conditionalFormatting sqref="F475">
    <cfRule type="cellIs" dxfId="3" priority="889" stopIfTrue="1" operator="lessThan">
      <formula>0</formula>
    </cfRule>
  </conditionalFormatting>
  <conditionalFormatting sqref="F476">
    <cfRule type="cellIs" dxfId="3" priority="888" stopIfTrue="1" operator="lessThan">
      <formula>0</formula>
    </cfRule>
  </conditionalFormatting>
  <conditionalFormatting sqref="F477">
    <cfRule type="cellIs" dxfId="3" priority="887" stopIfTrue="1" operator="lessThan">
      <formula>0</formula>
    </cfRule>
  </conditionalFormatting>
  <conditionalFormatting sqref="F478">
    <cfRule type="cellIs" dxfId="3" priority="886" stopIfTrue="1" operator="lessThan">
      <formula>0</formula>
    </cfRule>
  </conditionalFormatting>
  <conditionalFormatting sqref="F479">
    <cfRule type="cellIs" dxfId="3" priority="885" stopIfTrue="1" operator="lessThan">
      <formula>0</formula>
    </cfRule>
  </conditionalFormatting>
  <conditionalFormatting sqref="F480">
    <cfRule type="cellIs" dxfId="3" priority="884" stopIfTrue="1" operator="lessThan">
      <formula>0</formula>
    </cfRule>
  </conditionalFormatting>
  <conditionalFormatting sqref="F481">
    <cfRule type="cellIs" dxfId="3" priority="883" stopIfTrue="1" operator="lessThan">
      <formula>0</formula>
    </cfRule>
  </conditionalFormatting>
  <conditionalFormatting sqref="F482">
    <cfRule type="cellIs" dxfId="3" priority="882" stopIfTrue="1" operator="lessThan">
      <formula>0</formula>
    </cfRule>
  </conditionalFormatting>
  <conditionalFormatting sqref="F483">
    <cfRule type="cellIs" dxfId="3" priority="881" stopIfTrue="1" operator="lessThan">
      <formula>0</formula>
    </cfRule>
  </conditionalFormatting>
  <conditionalFormatting sqref="F484">
    <cfRule type="cellIs" dxfId="3" priority="880" stopIfTrue="1" operator="lessThan">
      <formula>0</formula>
    </cfRule>
  </conditionalFormatting>
  <conditionalFormatting sqref="F485">
    <cfRule type="cellIs" dxfId="3" priority="879" stopIfTrue="1" operator="lessThan">
      <formula>0</formula>
    </cfRule>
  </conditionalFormatting>
  <conditionalFormatting sqref="F486">
    <cfRule type="cellIs" dxfId="3" priority="878" stopIfTrue="1" operator="lessThan">
      <formula>0</formula>
    </cfRule>
  </conditionalFormatting>
  <conditionalFormatting sqref="F487">
    <cfRule type="cellIs" dxfId="3" priority="876" stopIfTrue="1" operator="lessThan">
      <formula>0</formula>
    </cfRule>
  </conditionalFormatting>
  <conditionalFormatting sqref="F488">
    <cfRule type="cellIs" dxfId="3" priority="875" stopIfTrue="1" operator="lessThan">
      <formula>0</formula>
    </cfRule>
  </conditionalFormatting>
  <conditionalFormatting sqref="F489">
    <cfRule type="cellIs" dxfId="3" priority="874" stopIfTrue="1" operator="lessThan">
      <formula>0</formula>
    </cfRule>
  </conditionalFormatting>
  <conditionalFormatting sqref="F490">
    <cfRule type="cellIs" dxfId="3" priority="873" stopIfTrue="1" operator="lessThan">
      <formula>0</formula>
    </cfRule>
  </conditionalFormatting>
  <conditionalFormatting sqref="F491">
    <cfRule type="cellIs" dxfId="3" priority="872" stopIfTrue="1" operator="lessThan">
      <formula>0</formula>
    </cfRule>
  </conditionalFormatting>
  <conditionalFormatting sqref="F492">
    <cfRule type="cellIs" dxfId="3" priority="871" stopIfTrue="1" operator="lessThan">
      <formula>0</formula>
    </cfRule>
  </conditionalFormatting>
  <conditionalFormatting sqref="F493">
    <cfRule type="cellIs" dxfId="3" priority="870" stopIfTrue="1" operator="lessThan">
      <formula>0</formula>
    </cfRule>
  </conditionalFormatting>
  <conditionalFormatting sqref="F494">
    <cfRule type="cellIs" dxfId="3" priority="869" stopIfTrue="1" operator="lessThan">
      <formula>0</formula>
    </cfRule>
  </conditionalFormatting>
  <conditionalFormatting sqref="F495">
    <cfRule type="cellIs" dxfId="3" priority="868" stopIfTrue="1" operator="lessThan">
      <formula>0</formula>
    </cfRule>
  </conditionalFormatting>
  <conditionalFormatting sqref="F496">
    <cfRule type="cellIs" dxfId="3" priority="867" stopIfTrue="1" operator="lessThan">
      <formula>0</formula>
    </cfRule>
  </conditionalFormatting>
  <conditionalFormatting sqref="F497">
    <cfRule type="cellIs" dxfId="3" priority="866" stopIfTrue="1" operator="lessThan">
      <formula>0</formula>
    </cfRule>
  </conditionalFormatting>
  <conditionalFormatting sqref="F498">
    <cfRule type="cellIs" dxfId="3" priority="865" stopIfTrue="1" operator="lessThan">
      <formula>0</formula>
    </cfRule>
  </conditionalFormatting>
  <conditionalFormatting sqref="F499">
    <cfRule type="cellIs" dxfId="3" priority="864" stopIfTrue="1" operator="lessThan">
      <formula>0</formula>
    </cfRule>
  </conditionalFormatting>
  <conditionalFormatting sqref="F500">
    <cfRule type="cellIs" dxfId="3" priority="863" stopIfTrue="1" operator="lessThan">
      <formula>0</formula>
    </cfRule>
  </conditionalFormatting>
  <conditionalFormatting sqref="F501">
    <cfRule type="cellIs" dxfId="3" priority="862" stopIfTrue="1" operator="lessThan">
      <formula>0</formula>
    </cfRule>
  </conditionalFormatting>
  <conditionalFormatting sqref="F502">
    <cfRule type="cellIs" dxfId="3" priority="861" stopIfTrue="1" operator="lessThan">
      <formula>0</formula>
    </cfRule>
  </conditionalFormatting>
  <conditionalFormatting sqref="F503">
    <cfRule type="cellIs" dxfId="3" priority="860" stopIfTrue="1" operator="lessThan">
      <formula>0</formula>
    </cfRule>
  </conditionalFormatting>
  <conditionalFormatting sqref="F504">
    <cfRule type="cellIs" dxfId="3" priority="859" stopIfTrue="1" operator="lessThan">
      <formula>0</formula>
    </cfRule>
  </conditionalFormatting>
  <conditionalFormatting sqref="F505">
    <cfRule type="cellIs" dxfId="3" priority="858" stopIfTrue="1" operator="lessThan">
      <formula>0</formula>
    </cfRule>
  </conditionalFormatting>
  <conditionalFormatting sqref="F506">
    <cfRule type="cellIs" dxfId="3" priority="857" stopIfTrue="1" operator="lessThan">
      <formula>0</formula>
    </cfRule>
  </conditionalFormatting>
  <conditionalFormatting sqref="F507">
    <cfRule type="cellIs" dxfId="3" priority="856" stopIfTrue="1" operator="lessThan">
      <formula>0</formula>
    </cfRule>
  </conditionalFormatting>
  <conditionalFormatting sqref="F508">
    <cfRule type="cellIs" dxfId="3" priority="855" stopIfTrue="1" operator="lessThan">
      <formula>0</formula>
    </cfRule>
  </conditionalFormatting>
  <conditionalFormatting sqref="F509">
    <cfRule type="cellIs" dxfId="3" priority="854" stopIfTrue="1" operator="lessThan">
      <formula>0</formula>
    </cfRule>
  </conditionalFormatting>
  <conditionalFormatting sqref="F510">
    <cfRule type="cellIs" dxfId="3" priority="853" stopIfTrue="1" operator="lessThan">
      <formula>0</formula>
    </cfRule>
  </conditionalFormatting>
  <conditionalFormatting sqref="F511">
    <cfRule type="cellIs" dxfId="3" priority="852" stopIfTrue="1" operator="lessThan">
      <formula>0</formula>
    </cfRule>
  </conditionalFormatting>
  <conditionalFormatting sqref="F512">
    <cfRule type="cellIs" dxfId="3" priority="851" stopIfTrue="1" operator="lessThan">
      <formula>0</formula>
    </cfRule>
  </conditionalFormatting>
  <conditionalFormatting sqref="F513">
    <cfRule type="cellIs" dxfId="3" priority="850" stopIfTrue="1" operator="lessThan">
      <formula>0</formula>
    </cfRule>
  </conditionalFormatting>
  <conditionalFormatting sqref="F514">
    <cfRule type="cellIs" dxfId="3" priority="849" stopIfTrue="1" operator="lessThan">
      <formula>0</formula>
    </cfRule>
  </conditionalFormatting>
  <conditionalFormatting sqref="F515">
    <cfRule type="cellIs" dxfId="3" priority="848" stopIfTrue="1" operator="lessThan">
      <formula>0</formula>
    </cfRule>
  </conditionalFormatting>
  <conditionalFormatting sqref="F516">
    <cfRule type="cellIs" dxfId="3" priority="847" stopIfTrue="1" operator="lessThan">
      <formula>0</formula>
    </cfRule>
  </conditionalFormatting>
  <conditionalFormatting sqref="F517">
    <cfRule type="cellIs" dxfId="3" priority="846" stopIfTrue="1" operator="lessThan">
      <formula>0</formula>
    </cfRule>
  </conditionalFormatting>
  <conditionalFormatting sqref="F518">
    <cfRule type="cellIs" dxfId="3" priority="845" stopIfTrue="1" operator="lessThan">
      <formula>0</formula>
    </cfRule>
  </conditionalFormatting>
  <conditionalFormatting sqref="F519">
    <cfRule type="cellIs" dxfId="3" priority="844" stopIfTrue="1" operator="lessThan">
      <formula>0</formula>
    </cfRule>
  </conditionalFormatting>
  <conditionalFormatting sqref="F520">
    <cfRule type="cellIs" dxfId="3" priority="843" stopIfTrue="1" operator="lessThan">
      <formula>0</formula>
    </cfRule>
  </conditionalFormatting>
  <conditionalFormatting sqref="F521">
    <cfRule type="cellIs" dxfId="3" priority="842" stopIfTrue="1" operator="lessThan">
      <formula>0</formula>
    </cfRule>
  </conditionalFormatting>
  <conditionalFormatting sqref="F522">
    <cfRule type="cellIs" dxfId="3" priority="841" stopIfTrue="1" operator="lessThan">
      <formula>0</formula>
    </cfRule>
  </conditionalFormatting>
  <conditionalFormatting sqref="F523">
    <cfRule type="cellIs" dxfId="3" priority="840" stopIfTrue="1" operator="lessThan">
      <formula>0</formula>
    </cfRule>
  </conditionalFormatting>
  <conditionalFormatting sqref="F524">
    <cfRule type="cellIs" dxfId="3" priority="839" stopIfTrue="1" operator="lessThan">
      <formula>0</formula>
    </cfRule>
  </conditionalFormatting>
  <conditionalFormatting sqref="F525">
    <cfRule type="cellIs" dxfId="3" priority="838" stopIfTrue="1" operator="lessThan">
      <formula>0</formula>
    </cfRule>
  </conditionalFormatting>
  <conditionalFormatting sqref="F526">
    <cfRule type="cellIs" dxfId="3" priority="837" stopIfTrue="1" operator="lessThan">
      <formula>0</formula>
    </cfRule>
  </conditionalFormatting>
  <conditionalFormatting sqref="F527">
    <cfRule type="cellIs" dxfId="3" priority="836" stopIfTrue="1" operator="lessThan">
      <formula>0</formula>
    </cfRule>
  </conditionalFormatting>
  <conditionalFormatting sqref="F528">
    <cfRule type="cellIs" dxfId="3" priority="835" stopIfTrue="1" operator="lessThan">
      <formula>0</formula>
    </cfRule>
  </conditionalFormatting>
  <conditionalFormatting sqref="F529">
    <cfRule type="cellIs" dxfId="3" priority="834" stopIfTrue="1" operator="lessThan">
      <formula>0</formula>
    </cfRule>
  </conditionalFormatting>
  <conditionalFormatting sqref="F530">
    <cfRule type="cellIs" dxfId="3" priority="833" stopIfTrue="1" operator="lessThan">
      <formula>0</formula>
    </cfRule>
  </conditionalFormatting>
  <conditionalFormatting sqref="F531">
    <cfRule type="cellIs" dxfId="3" priority="832" stopIfTrue="1" operator="lessThan">
      <formula>0</formula>
    </cfRule>
  </conditionalFormatting>
  <conditionalFormatting sqref="F532">
    <cfRule type="cellIs" dxfId="3" priority="831" stopIfTrue="1" operator="lessThan">
      <formula>0</formula>
    </cfRule>
  </conditionalFormatting>
  <conditionalFormatting sqref="F533">
    <cfRule type="cellIs" dxfId="3" priority="830" stopIfTrue="1" operator="lessThan">
      <formula>0</formula>
    </cfRule>
  </conditionalFormatting>
  <conditionalFormatting sqref="F534">
    <cfRule type="cellIs" dxfId="3" priority="829" stopIfTrue="1" operator="lessThan">
      <formula>0</formula>
    </cfRule>
  </conditionalFormatting>
  <conditionalFormatting sqref="F535">
    <cfRule type="cellIs" dxfId="3" priority="828" stopIfTrue="1" operator="lessThan">
      <formula>0</formula>
    </cfRule>
  </conditionalFormatting>
  <conditionalFormatting sqref="F536">
    <cfRule type="cellIs" dxfId="3" priority="827" stopIfTrue="1" operator="lessThan">
      <formula>0</formula>
    </cfRule>
  </conditionalFormatting>
  <conditionalFormatting sqref="F537">
    <cfRule type="cellIs" dxfId="3" priority="826" stopIfTrue="1" operator="lessThan">
      <formula>0</formula>
    </cfRule>
  </conditionalFormatting>
  <conditionalFormatting sqref="F538">
    <cfRule type="cellIs" dxfId="3" priority="825" stopIfTrue="1" operator="lessThan">
      <formula>0</formula>
    </cfRule>
  </conditionalFormatting>
  <conditionalFormatting sqref="F539">
    <cfRule type="cellIs" dxfId="3" priority="824" stopIfTrue="1" operator="lessThan">
      <formula>0</formula>
    </cfRule>
  </conditionalFormatting>
  <conditionalFormatting sqref="F540">
    <cfRule type="cellIs" dxfId="3" priority="823" stopIfTrue="1" operator="lessThan">
      <formula>0</formula>
    </cfRule>
  </conditionalFormatting>
  <conditionalFormatting sqref="F541">
    <cfRule type="cellIs" dxfId="3" priority="822" stopIfTrue="1" operator="lessThan">
      <formula>0</formula>
    </cfRule>
  </conditionalFormatting>
  <conditionalFormatting sqref="F542">
    <cfRule type="cellIs" dxfId="3" priority="821" stopIfTrue="1" operator="lessThan">
      <formula>0</formula>
    </cfRule>
  </conditionalFormatting>
  <conditionalFormatting sqref="F543">
    <cfRule type="cellIs" dxfId="3" priority="820" stopIfTrue="1" operator="lessThan">
      <formula>0</formula>
    </cfRule>
  </conditionalFormatting>
  <conditionalFormatting sqref="F544">
    <cfRule type="cellIs" dxfId="3" priority="819" stopIfTrue="1" operator="lessThan">
      <formula>0</formula>
    </cfRule>
  </conditionalFormatting>
  <conditionalFormatting sqref="F545">
    <cfRule type="cellIs" dxfId="3" priority="818" stopIfTrue="1" operator="lessThan">
      <formula>0</formula>
    </cfRule>
  </conditionalFormatting>
  <conditionalFormatting sqref="F546">
    <cfRule type="cellIs" dxfId="3" priority="816" stopIfTrue="1" operator="lessThan">
      <formula>0</formula>
    </cfRule>
  </conditionalFormatting>
  <conditionalFormatting sqref="F547">
    <cfRule type="cellIs" dxfId="3" priority="815" stopIfTrue="1" operator="lessThan">
      <formula>0</formula>
    </cfRule>
  </conditionalFormatting>
  <conditionalFormatting sqref="F548">
    <cfRule type="cellIs" dxfId="3" priority="814" stopIfTrue="1" operator="lessThan">
      <formula>0</formula>
    </cfRule>
  </conditionalFormatting>
  <conditionalFormatting sqref="F549">
    <cfRule type="cellIs" dxfId="3" priority="813" stopIfTrue="1" operator="lessThan">
      <formula>0</formula>
    </cfRule>
  </conditionalFormatting>
  <conditionalFormatting sqref="F550">
    <cfRule type="cellIs" dxfId="3" priority="812" stopIfTrue="1" operator="lessThan">
      <formula>0</formula>
    </cfRule>
  </conditionalFormatting>
  <conditionalFormatting sqref="F551">
    <cfRule type="cellIs" dxfId="3" priority="811" stopIfTrue="1" operator="lessThan">
      <formula>0</formula>
    </cfRule>
  </conditionalFormatting>
  <conditionalFormatting sqref="F552">
    <cfRule type="cellIs" dxfId="3" priority="810" stopIfTrue="1" operator="lessThan">
      <formula>0</formula>
    </cfRule>
  </conditionalFormatting>
  <conditionalFormatting sqref="F553">
    <cfRule type="cellIs" dxfId="3" priority="809" stopIfTrue="1" operator="lessThan">
      <formula>0</formula>
    </cfRule>
  </conditionalFormatting>
  <conditionalFormatting sqref="F554">
    <cfRule type="cellIs" dxfId="3" priority="808" stopIfTrue="1" operator="lessThan">
      <formula>0</formula>
    </cfRule>
  </conditionalFormatting>
  <conditionalFormatting sqref="F555">
    <cfRule type="cellIs" dxfId="3" priority="807" stopIfTrue="1" operator="lessThan">
      <formula>0</formula>
    </cfRule>
  </conditionalFormatting>
  <conditionalFormatting sqref="F556">
    <cfRule type="cellIs" dxfId="3" priority="806" stopIfTrue="1" operator="lessThan">
      <formula>0</formula>
    </cfRule>
  </conditionalFormatting>
  <conditionalFormatting sqref="F557">
    <cfRule type="cellIs" dxfId="3" priority="805" stopIfTrue="1" operator="lessThan">
      <formula>0</formula>
    </cfRule>
  </conditionalFormatting>
  <conditionalFormatting sqref="F558">
    <cfRule type="cellIs" dxfId="3" priority="804" stopIfTrue="1" operator="lessThan">
      <formula>0</formula>
    </cfRule>
  </conditionalFormatting>
  <conditionalFormatting sqref="F559">
    <cfRule type="cellIs" dxfId="3" priority="803" stopIfTrue="1" operator="lessThan">
      <formula>0</formula>
    </cfRule>
  </conditionalFormatting>
  <conditionalFormatting sqref="F560">
    <cfRule type="cellIs" dxfId="3" priority="802" stopIfTrue="1" operator="lessThan">
      <formula>0</formula>
    </cfRule>
  </conditionalFormatting>
  <conditionalFormatting sqref="F561">
    <cfRule type="cellIs" dxfId="3" priority="801" stopIfTrue="1" operator="lessThan">
      <formula>0</formula>
    </cfRule>
  </conditionalFormatting>
  <conditionalFormatting sqref="F562">
    <cfRule type="cellIs" dxfId="3" priority="800" stopIfTrue="1" operator="lessThan">
      <formula>0</formula>
    </cfRule>
  </conditionalFormatting>
  <conditionalFormatting sqref="F563">
    <cfRule type="cellIs" dxfId="3" priority="799" stopIfTrue="1" operator="lessThan">
      <formula>0</formula>
    </cfRule>
  </conditionalFormatting>
  <conditionalFormatting sqref="F564">
    <cfRule type="cellIs" dxfId="3" priority="798" stopIfTrue="1" operator="lessThan">
      <formula>0</formula>
    </cfRule>
  </conditionalFormatting>
  <conditionalFormatting sqref="F565">
    <cfRule type="cellIs" dxfId="3" priority="797" stopIfTrue="1" operator="lessThan">
      <formula>0</formula>
    </cfRule>
  </conditionalFormatting>
  <conditionalFormatting sqref="F566">
    <cfRule type="cellIs" dxfId="3" priority="796" stopIfTrue="1" operator="lessThan">
      <formula>0</formula>
    </cfRule>
  </conditionalFormatting>
  <conditionalFormatting sqref="F567">
    <cfRule type="cellIs" dxfId="3" priority="795" stopIfTrue="1" operator="lessThan">
      <formula>0</formula>
    </cfRule>
  </conditionalFormatting>
  <conditionalFormatting sqref="F568">
    <cfRule type="cellIs" dxfId="3" priority="794" stopIfTrue="1" operator="lessThan">
      <formula>0</formula>
    </cfRule>
  </conditionalFormatting>
  <conditionalFormatting sqref="F569">
    <cfRule type="cellIs" dxfId="3" priority="793" stopIfTrue="1" operator="lessThan">
      <formula>0</formula>
    </cfRule>
  </conditionalFormatting>
  <conditionalFormatting sqref="F570">
    <cfRule type="cellIs" dxfId="3" priority="792" stopIfTrue="1" operator="lessThan">
      <formula>0</formula>
    </cfRule>
  </conditionalFormatting>
  <conditionalFormatting sqref="F571">
    <cfRule type="cellIs" dxfId="3" priority="791" stopIfTrue="1" operator="lessThan">
      <formula>0</formula>
    </cfRule>
  </conditionalFormatting>
  <conditionalFormatting sqref="F572">
    <cfRule type="cellIs" dxfId="3" priority="790" stopIfTrue="1" operator="lessThan">
      <formula>0</formula>
    </cfRule>
  </conditionalFormatting>
  <conditionalFormatting sqref="F573">
    <cfRule type="cellIs" dxfId="3" priority="789" stopIfTrue="1" operator="lessThan">
      <formula>0</formula>
    </cfRule>
  </conditionalFormatting>
  <conditionalFormatting sqref="F574">
    <cfRule type="cellIs" dxfId="3" priority="788" stopIfTrue="1" operator="lessThan">
      <formula>0</formula>
    </cfRule>
  </conditionalFormatting>
  <conditionalFormatting sqref="F575">
    <cfRule type="cellIs" dxfId="3" priority="787" stopIfTrue="1" operator="lessThan">
      <formula>0</formula>
    </cfRule>
  </conditionalFormatting>
  <conditionalFormatting sqref="F576">
    <cfRule type="cellIs" dxfId="3" priority="786" stopIfTrue="1" operator="lessThan">
      <formula>0</formula>
    </cfRule>
  </conditionalFormatting>
  <conditionalFormatting sqref="F577">
    <cfRule type="cellIs" dxfId="3" priority="785" stopIfTrue="1" operator="lessThan">
      <formula>0</formula>
    </cfRule>
  </conditionalFormatting>
  <conditionalFormatting sqref="F578">
    <cfRule type="cellIs" dxfId="3" priority="784" stopIfTrue="1" operator="lessThan">
      <formula>0</formula>
    </cfRule>
  </conditionalFormatting>
  <conditionalFormatting sqref="F579">
    <cfRule type="cellIs" dxfId="3" priority="783" stopIfTrue="1" operator="lessThan">
      <formula>0</formula>
    </cfRule>
  </conditionalFormatting>
  <conditionalFormatting sqref="F580">
    <cfRule type="cellIs" dxfId="3" priority="782" stopIfTrue="1" operator="lessThan">
      <formula>0</formula>
    </cfRule>
  </conditionalFormatting>
  <conditionalFormatting sqref="F581">
    <cfRule type="cellIs" dxfId="3" priority="781" stopIfTrue="1" operator="lessThan">
      <formula>0</formula>
    </cfRule>
  </conditionalFormatting>
  <conditionalFormatting sqref="F582">
    <cfRule type="cellIs" dxfId="3" priority="780" stopIfTrue="1" operator="lessThan">
      <formula>0</formula>
    </cfRule>
  </conditionalFormatting>
  <conditionalFormatting sqref="F583">
    <cfRule type="cellIs" dxfId="3" priority="779" stopIfTrue="1" operator="lessThan">
      <formula>0</formula>
    </cfRule>
  </conditionalFormatting>
  <conditionalFormatting sqref="F584">
    <cfRule type="cellIs" dxfId="3" priority="778" stopIfTrue="1" operator="lessThan">
      <formula>0</formula>
    </cfRule>
  </conditionalFormatting>
  <conditionalFormatting sqref="F585">
    <cfRule type="cellIs" dxfId="3" priority="777" stopIfTrue="1" operator="lessThan">
      <formula>0</formula>
    </cfRule>
  </conditionalFormatting>
  <conditionalFormatting sqref="F586">
    <cfRule type="cellIs" dxfId="3" priority="776" stopIfTrue="1" operator="lessThan">
      <formula>0</formula>
    </cfRule>
  </conditionalFormatting>
  <conditionalFormatting sqref="F587">
    <cfRule type="cellIs" dxfId="3" priority="775" stopIfTrue="1" operator="lessThan">
      <formula>0</formula>
    </cfRule>
  </conditionalFormatting>
  <conditionalFormatting sqref="F588">
    <cfRule type="cellIs" dxfId="3" priority="774" stopIfTrue="1" operator="lessThan">
      <formula>0</formula>
    </cfRule>
  </conditionalFormatting>
  <conditionalFormatting sqref="F589">
    <cfRule type="cellIs" dxfId="3" priority="773" stopIfTrue="1" operator="lessThan">
      <formula>0</formula>
    </cfRule>
  </conditionalFormatting>
  <conditionalFormatting sqref="F590">
    <cfRule type="cellIs" dxfId="3" priority="772" stopIfTrue="1" operator="lessThan">
      <formula>0</formula>
    </cfRule>
  </conditionalFormatting>
  <conditionalFormatting sqref="F591">
    <cfRule type="cellIs" dxfId="3" priority="771" stopIfTrue="1" operator="lessThan">
      <formula>0</formula>
    </cfRule>
  </conditionalFormatting>
  <conditionalFormatting sqref="F592">
    <cfRule type="cellIs" dxfId="3" priority="770" stopIfTrue="1" operator="lessThan">
      <formula>0</formula>
    </cfRule>
  </conditionalFormatting>
  <conditionalFormatting sqref="F593">
    <cfRule type="cellIs" dxfId="3" priority="769" stopIfTrue="1" operator="lessThan">
      <formula>0</formula>
    </cfRule>
  </conditionalFormatting>
  <conditionalFormatting sqref="F594">
    <cfRule type="cellIs" dxfId="3" priority="768" stopIfTrue="1" operator="lessThan">
      <formula>0</formula>
    </cfRule>
  </conditionalFormatting>
  <conditionalFormatting sqref="F595">
    <cfRule type="cellIs" dxfId="3" priority="767" stopIfTrue="1" operator="lessThan">
      <formula>0</formula>
    </cfRule>
  </conditionalFormatting>
  <conditionalFormatting sqref="F596">
    <cfRule type="cellIs" dxfId="3" priority="766" stopIfTrue="1" operator="lessThan">
      <formula>0</formula>
    </cfRule>
  </conditionalFormatting>
  <conditionalFormatting sqref="F597">
    <cfRule type="cellIs" dxfId="3" priority="765" stopIfTrue="1" operator="lessThan">
      <formula>0</formula>
    </cfRule>
  </conditionalFormatting>
  <conditionalFormatting sqref="F598">
    <cfRule type="cellIs" dxfId="3" priority="764" stopIfTrue="1" operator="lessThan">
      <formula>0</formula>
    </cfRule>
  </conditionalFormatting>
  <conditionalFormatting sqref="F599">
    <cfRule type="cellIs" dxfId="3" priority="763" stopIfTrue="1" operator="lessThan">
      <formula>0</formula>
    </cfRule>
  </conditionalFormatting>
  <conditionalFormatting sqref="F600">
    <cfRule type="cellIs" dxfId="3" priority="762" stopIfTrue="1" operator="lessThan">
      <formula>0</formula>
    </cfRule>
  </conditionalFormatting>
  <conditionalFormatting sqref="F601">
    <cfRule type="cellIs" dxfId="3" priority="761" stopIfTrue="1" operator="lessThan">
      <formula>0</formula>
    </cfRule>
  </conditionalFormatting>
  <conditionalFormatting sqref="F602">
    <cfRule type="cellIs" dxfId="3" priority="760" stopIfTrue="1" operator="lessThan">
      <formula>0</formula>
    </cfRule>
  </conditionalFormatting>
  <conditionalFormatting sqref="F603">
    <cfRule type="cellIs" dxfId="3" priority="759" stopIfTrue="1" operator="lessThan">
      <formula>0</formula>
    </cfRule>
  </conditionalFormatting>
  <conditionalFormatting sqref="F604">
    <cfRule type="cellIs" dxfId="3" priority="758" stopIfTrue="1" operator="lessThan">
      <formula>0</formula>
    </cfRule>
  </conditionalFormatting>
  <conditionalFormatting sqref="F605">
    <cfRule type="cellIs" dxfId="3" priority="757" stopIfTrue="1" operator="lessThan">
      <formula>0</formula>
    </cfRule>
  </conditionalFormatting>
  <conditionalFormatting sqref="F606">
    <cfRule type="cellIs" dxfId="3" priority="756" stopIfTrue="1" operator="lessThan">
      <formula>0</formula>
    </cfRule>
  </conditionalFormatting>
  <conditionalFormatting sqref="F607">
    <cfRule type="cellIs" dxfId="3" priority="755" stopIfTrue="1" operator="lessThan">
      <formula>0</formula>
    </cfRule>
  </conditionalFormatting>
  <conditionalFormatting sqref="F608">
    <cfRule type="cellIs" dxfId="3" priority="754" stopIfTrue="1" operator="lessThan">
      <formula>0</formula>
    </cfRule>
  </conditionalFormatting>
  <conditionalFormatting sqref="F609">
    <cfRule type="cellIs" dxfId="3" priority="753" stopIfTrue="1" operator="lessThan">
      <formula>0</formula>
    </cfRule>
  </conditionalFormatting>
  <conditionalFormatting sqref="F610">
    <cfRule type="cellIs" dxfId="3" priority="752" stopIfTrue="1" operator="lessThan">
      <formula>0</formula>
    </cfRule>
  </conditionalFormatting>
  <conditionalFormatting sqref="F611">
    <cfRule type="cellIs" dxfId="3" priority="751" stopIfTrue="1" operator="lessThan">
      <formula>0</formula>
    </cfRule>
  </conditionalFormatting>
  <conditionalFormatting sqref="F612">
    <cfRule type="cellIs" dxfId="3" priority="750" stopIfTrue="1" operator="lessThan">
      <formula>0</formula>
    </cfRule>
  </conditionalFormatting>
  <conditionalFormatting sqref="F613">
    <cfRule type="cellIs" dxfId="3" priority="749" stopIfTrue="1" operator="lessThan">
      <formula>0</formula>
    </cfRule>
  </conditionalFormatting>
  <conditionalFormatting sqref="F614">
    <cfRule type="cellIs" dxfId="3" priority="748" stopIfTrue="1" operator="lessThan">
      <formula>0</formula>
    </cfRule>
  </conditionalFormatting>
  <conditionalFormatting sqref="F615">
    <cfRule type="cellIs" dxfId="3" priority="747" stopIfTrue="1" operator="lessThan">
      <formula>0</formula>
    </cfRule>
  </conditionalFormatting>
  <conditionalFormatting sqref="F616">
    <cfRule type="cellIs" dxfId="3" priority="746" stopIfTrue="1" operator="lessThan">
      <formula>0</formula>
    </cfRule>
  </conditionalFormatting>
  <conditionalFormatting sqref="F617">
    <cfRule type="cellIs" dxfId="3" priority="745" stopIfTrue="1" operator="lessThan">
      <formula>0</formula>
    </cfRule>
  </conditionalFormatting>
  <conditionalFormatting sqref="F618">
    <cfRule type="cellIs" dxfId="3" priority="744" stopIfTrue="1" operator="lessThan">
      <formula>0</formula>
    </cfRule>
  </conditionalFormatting>
  <conditionalFormatting sqref="F619">
    <cfRule type="cellIs" dxfId="3" priority="743" stopIfTrue="1" operator="lessThan">
      <formula>0</formula>
    </cfRule>
  </conditionalFormatting>
  <conditionalFormatting sqref="F620">
    <cfRule type="cellIs" dxfId="3" priority="742" stopIfTrue="1" operator="lessThan">
      <formula>0</formula>
    </cfRule>
  </conditionalFormatting>
  <conditionalFormatting sqref="F621">
    <cfRule type="cellIs" dxfId="3" priority="741" stopIfTrue="1" operator="lessThan">
      <formula>0</formula>
    </cfRule>
  </conditionalFormatting>
  <conditionalFormatting sqref="F622">
    <cfRule type="cellIs" dxfId="3" priority="740" stopIfTrue="1" operator="lessThan">
      <formula>0</formula>
    </cfRule>
  </conditionalFormatting>
  <conditionalFormatting sqref="F623">
    <cfRule type="cellIs" dxfId="3" priority="739" stopIfTrue="1" operator="lessThan">
      <formula>0</formula>
    </cfRule>
  </conditionalFormatting>
  <conditionalFormatting sqref="F624">
    <cfRule type="cellIs" dxfId="3" priority="738" stopIfTrue="1" operator="lessThan">
      <formula>0</formula>
    </cfRule>
  </conditionalFormatting>
  <conditionalFormatting sqref="F625">
    <cfRule type="cellIs" dxfId="3" priority="737" stopIfTrue="1" operator="lessThan">
      <formula>0</formula>
    </cfRule>
  </conditionalFormatting>
  <conditionalFormatting sqref="F626">
    <cfRule type="cellIs" dxfId="3" priority="736" stopIfTrue="1" operator="lessThan">
      <formula>0</formula>
    </cfRule>
  </conditionalFormatting>
  <conditionalFormatting sqref="F627">
    <cfRule type="cellIs" dxfId="3" priority="735" stopIfTrue="1" operator="lessThan">
      <formula>0</formula>
    </cfRule>
  </conditionalFormatting>
  <conditionalFormatting sqref="F628">
    <cfRule type="cellIs" dxfId="3" priority="734" stopIfTrue="1" operator="lessThan">
      <formula>0</formula>
    </cfRule>
  </conditionalFormatting>
  <conditionalFormatting sqref="F629">
    <cfRule type="cellIs" dxfId="3" priority="733" stopIfTrue="1" operator="lessThan">
      <formula>0</formula>
    </cfRule>
  </conditionalFormatting>
  <conditionalFormatting sqref="F630">
    <cfRule type="cellIs" dxfId="3" priority="732" stopIfTrue="1" operator="lessThan">
      <formula>0</formula>
    </cfRule>
  </conditionalFormatting>
  <conditionalFormatting sqref="F631">
    <cfRule type="cellIs" dxfId="3" priority="731" stopIfTrue="1" operator="lessThan">
      <formula>0</formula>
    </cfRule>
  </conditionalFormatting>
  <conditionalFormatting sqref="F632">
    <cfRule type="cellIs" dxfId="3" priority="730" stopIfTrue="1" operator="lessThan">
      <formula>0</formula>
    </cfRule>
  </conditionalFormatting>
  <conditionalFormatting sqref="F633">
    <cfRule type="cellIs" dxfId="3" priority="729" stopIfTrue="1" operator="lessThan">
      <formula>0</formula>
    </cfRule>
  </conditionalFormatting>
  <conditionalFormatting sqref="F636">
    <cfRule type="cellIs" dxfId="3" priority="727" stopIfTrue="1" operator="lessThan">
      <formula>0</formula>
    </cfRule>
  </conditionalFormatting>
  <conditionalFormatting sqref="F637">
    <cfRule type="cellIs" dxfId="3" priority="726" stopIfTrue="1" operator="lessThan">
      <formula>0</formula>
    </cfRule>
  </conditionalFormatting>
  <conditionalFormatting sqref="F638">
    <cfRule type="cellIs" dxfId="3" priority="725" stopIfTrue="1" operator="lessThan">
      <formula>0</formula>
    </cfRule>
  </conditionalFormatting>
  <conditionalFormatting sqref="F639">
    <cfRule type="cellIs" dxfId="3" priority="724" stopIfTrue="1" operator="lessThan">
      <formula>0</formula>
    </cfRule>
  </conditionalFormatting>
  <conditionalFormatting sqref="F640">
    <cfRule type="cellIs" dxfId="3" priority="723" stopIfTrue="1" operator="lessThan">
      <formula>0</formula>
    </cfRule>
  </conditionalFormatting>
  <conditionalFormatting sqref="F641">
    <cfRule type="cellIs" dxfId="3" priority="722" stopIfTrue="1" operator="lessThan">
      <formula>0</formula>
    </cfRule>
  </conditionalFormatting>
  <conditionalFormatting sqref="F642">
    <cfRule type="cellIs" dxfId="3" priority="721" stopIfTrue="1" operator="lessThan">
      <formula>0</formula>
    </cfRule>
  </conditionalFormatting>
  <conditionalFormatting sqref="F643">
    <cfRule type="cellIs" dxfId="3" priority="720" stopIfTrue="1" operator="lessThan">
      <formula>0</formula>
    </cfRule>
  </conditionalFormatting>
  <conditionalFormatting sqref="F644">
    <cfRule type="cellIs" dxfId="3" priority="719" stopIfTrue="1" operator="lessThan">
      <formula>0</formula>
    </cfRule>
  </conditionalFormatting>
  <conditionalFormatting sqref="F645">
    <cfRule type="cellIs" dxfId="3" priority="718" stopIfTrue="1" operator="lessThan">
      <formula>0</formula>
    </cfRule>
  </conditionalFormatting>
  <conditionalFormatting sqref="F646">
    <cfRule type="cellIs" dxfId="3" priority="717" stopIfTrue="1" operator="lessThan">
      <formula>0</formula>
    </cfRule>
  </conditionalFormatting>
  <conditionalFormatting sqref="F647">
    <cfRule type="cellIs" dxfId="3" priority="716" stopIfTrue="1" operator="lessThan">
      <formula>0</formula>
    </cfRule>
  </conditionalFormatting>
  <conditionalFormatting sqref="F648">
    <cfRule type="cellIs" dxfId="3" priority="715" stopIfTrue="1" operator="lessThan">
      <formula>0</formula>
    </cfRule>
  </conditionalFormatting>
  <conditionalFormatting sqref="F649">
    <cfRule type="cellIs" dxfId="3" priority="714" stopIfTrue="1" operator="lessThan">
      <formula>0</formula>
    </cfRule>
  </conditionalFormatting>
  <conditionalFormatting sqref="F650">
    <cfRule type="cellIs" dxfId="3" priority="713" stopIfTrue="1" operator="lessThan">
      <formula>0</formula>
    </cfRule>
  </conditionalFormatting>
  <conditionalFormatting sqref="F651">
    <cfRule type="cellIs" dxfId="3" priority="712" stopIfTrue="1" operator="lessThan">
      <formula>0</formula>
    </cfRule>
  </conditionalFormatting>
  <conditionalFormatting sqref="F652">
    <cfRule type="cellIs" dxfId="3" priority="711" stopIfTrue="1" operator="lessThan">
      <formula>0</formula>
    </cfRule>
  </conditionalFormatting>
  <conditionalFormatting sqref="F653">
    <cfRule type="cellIs" dxfId="3" priority="710" stopIfTrue="1" operator="lessThan">
      <formula>0</formula>
    </cfRule>
  </conditionalFormatting>
  <conditionalFormatting sqref="F654">
    <cfRule type="cellIs" dxfId="3" priority="709" stopIfTrue="1" operator="lessThan">
      <formula>0</formula>
    </cfRule>
  </conditionalFormatting>
  <conditionalFormatting sqref="F655">
    <cfRule type="cellIs" dxfId="3" priority="708" stopIfTrue="1" operator="lessThan">
      <formula>0</formula>
    </cfRule>
  </conditionalFormatting>
  <conditionalFormatting sqref="F656">
    <cfRule type="cellIs" dxfId="3" priority="707" stopIfTrue="1" operator="lessThan">
      <formula>0</formula>
    </cfRule>
  </conditionalFormatting>
  <conditionalFormatting sqref="F657">
    <cfRule type="cellIs" dxfId="3" priority="706" stopIfTrue="1" operator="lessThan">
      <formula>0</formula>
    </cfRule>
  </conditionalFormatting>
  <conditionalFormatting sqref="F658">
    <cfRule type="cellIs" dxfId="3" priority="705" stopIfTrue="1" operator="lessThan">
      <formula>0</formula>
    </cfRule>
  </conditionalFormatting>
  <conditionalFormatting sqref="F659">
    <cfRule type="cellIs" dxfId="3" priority="704" stopIfTrue="1" operator="lessThan">
      <formula>0</formula>
    </cfRule>
  </conditionalFormatting>
  <conditionalFormatting sqref="F660">
    <cfRule type="cellIs" dxfId="3" priority="703" stopIfTrue="1" operator="lessThan">
      <formula>0</formula>
    </cfRule>
  </conditionalFormatting>
  <conditionalFormatting sqref="F661">
    <cfRule type="cellIs" dxfId="3" priority="702" stopIfTrue="1" operator="lessThan">
      <formula>0</formula>
    </cfRule>
  </conditionalFormatting>
  <conditionalFormatting sqref="F662">
    <cfRule type="cellIs" dxfId="3" priority="701" stopIfTrue="1" operator="lessThan">
      <formula>0</formula>
    </cfRule>
  </conditionalFormatting>
  <conditionalFormatting sqref="F663">
    <cfRule type="cellIs" dxfId="3" priority="700" stopIfTrue="1" operator="lessThan">
      <formula>0</formula>
    </cfRule>
  </conditionalFormatting>
  <conditionalFormatting sqref="F664">
    <cfRule type="cellIs" dxfId="3" priority="699" stopIfTrue="1" operator="lessThan">
      <formula>0</formula>
    </cfRule>
  </conditionalFormatting>
  <conditionalFormatting sqref="F665">
    <cfRule type="cellIs" dxfId="3" priority="698" stopIfTrue="1" operator="lessThan">
      <formula>0</formula>
    </cfRule>
  </conditionalFormatting>
  <conditionalFormatting sqref="F666">
    <cfRule type="cellIs" dxfId="3" priority="697" stopIfTrue="1" operator="lessThan">
      <formula>0</formula>
    </cfRule>
  </conditionalFormatting>
  <conditionalFormatting sqref="F667">
    <cfRule type="cellIs" dxfId="3" priority="696" stopIfTrue="1" operator="lessThan">
      <formula>0</formula>
    </cfRule>
  </conditionalFormatting>
  <conditionalFormatting sqref="F668">
    <cfRule type="cellIs" dxfId="3" priority="695" stopIfTrue="1" operator="lessThan">
      <formula>0</formula>
    </cfRule>
  </conditionalFormatting>
  <conditionalFormatting sqref="F669">
    <cfRule type="cellIs" dxfId="3" priority="694" stopIfTrue="1" operator="lessThan">
      <formula>0</formula>
    </cfRule>
  </conditionalFormatting>
  <conditionalFormatting sqref="F670">
    <cfRule type="cellIs" dxfId="3" priority="693" stopIfTrue="1" operator="lessThan">
      <formula>0</formula>
    </cfRule>
  </conditionalFormatting>
  <conditionalFormatting sqref="F671">
    <cfRule type="cellIs" dxfId="3" priority="692" stopIfTrue="1" operator="lessThan">
      <formula>0</formula>
    </cfRule>
  </conditionalFormatting>
  <conditionalFormatting sqref="F672">
    <cfRule type="cellIs" dxfId="3" priority="691" stopIfTrue="1" operator="lessThan">
      <formula>0</formula>
    </cfRule>
  </conditionalFormatting>
  <conditionalFormatting sqref="F673">
    <cfRule type="cellIs" dxfId="3" priority="690" stopIfTrue="1" operator="lessThan">
      <formula>0</formula>
    </cfRule>
  </conditionalFormatting>
  <conditionalFormatting sqref="F674">
    <cfRule type="cellIs" dxfId="3" priority="687" stopIfTrue="1" operator="lessThan">
      <formula>0</formula>
    </cfRule>
  </conditionalFormatting>
  <conditionalFormatting sqref="F675">
    <cfRule type="cellIs" dxfId="3" priority="686" stopIfTrue="1" operator="lessThan">
      <formula>0</formula>
    </cfRule>
  </conditionalFormatting>
  <conditionalFormatting sqref="F676">
    <cfRule type="cellIs" dxfId="3" priority="685" stopIfTrue="1" operator="lessThan">
      <formula>0</formula>
    </cfRule>
  </conditionalFormatting>
  <conditionalFormatting sqref="F677">
    <cfRule type="cellIs" dxfId="3" priority="684" stopIfTrue="1" operator="lessThan">
      <formula>0</formula>
    </cfRule>
  </conditionalFormatting>
  <conditionalFormatting sqref="F678">
    <cfRule type="cellIs" dxfId="3" priority="683" stopIfTrue="1" operator="lessThan">
      <formula>0</formula>
    </cfRule>
  </conditionalFormatting>
  <conditionalFormatting sqref="F679">
    <cfRule type="cellIs" dxfId="3" priority="682" stopIfTrue="1" operator="lessThan">
      <formula>0</formula>
    </cfRule>
  </conditionalFormatting>
  <conditionalFormatting sqref="F680">
    <cfRule type="cellIs" dxfId="3" priority="681" stopIfTrue="1" operator="lessThan">
      <formula>0</formula>
    </cfRule>
  </conditionalFormatting>
  <conditionalFormatting sqref="F681">
    <cfRule type="cellIs" dxfId="3" priority="680" stopIfTrue="1" operator="lessThan">
      <formula>0</formula>
    </cfRule>
  </conditionalFormatting>
  <conditionalFormatting sqref="F682">
    <cfRule type="cellIs" dxfId="3" priority="679" stopIfTrue="1" operator="lessThan">
      <formula>0</formula>
    </cfRule>
  </conditionalFormatting>
  <conditionalFormatting sqref="F683">
    <cfRule type="cellIs" dxfId="3" priority="678" stopIfTrue="1" operator="lessThan">
      <formula>0</formula>
    </cfRule>
  </conditionalFormatting>
  <conditionalFormatting sqref="F684">
    <cfRule type="cellIs" dxfId="3" priority="677" stopIfTrue="1" operator="lessThan">
      <formula>0</formula>
    </cfRule>
  </conditionalFormatting>
  <conditionalFormatting sqref="F685">
    <cfRule type="cellIs" dxfId="3" priority="676" stopIfTrue="1" operator="lessThan">
      <formula>0</formula>
    </cfRule>
  </conditionalFormatting>
  <conditionalFormatting sqref="F686">
    <cfRule type="cellIs" dxfId="3" priority="675" stopIfTrue="1" operator="lessThan">
      <formula>0</formula>
    </cfRule>
  </conditionalFormatting>
  <conditionalFormatting sqref="F687">
    <cfRule type="cellIs" dxfId="3" priority="674" stopIfTrue="1" operator="lessThan">
      <formula>0</formula>
    </cfRule>
  </conditionalFormatting>
  <conditionalFormatting sqref="F688">
    <cfRule type="cellIs" dxfId="3" priority="673" stopIfTrue="1" operator="lessThan">
      <formula>0</formula>
    </cfRule>
  </conditionalFormatting>
  <conditionalFormatting sqref="F689">
    <cfRule type="cellIs" dxfId="3" priority="672" stopIfTrue="1" operator="lessThan">
      <formula>0</formula>
    </cfRule>
  </conditionalFormatting>
  <conditionalFormatting sqref="F690">
    <cfRule type="cellIs" dxfId="3" priority="671" stopIfTrue="1" operator="lessThan">
      <formula>0</formula>
    </cfRule>
  </conditionalFormatting>
  <conditionalFormatting sqref="F691">
    <cfRule type="cellIs" dxfId="3" priority="670" stopIfTrue="1" operator="lessThan">
      <formula>0</formula>
    </cfRule>
  </conditionalFormatting>
  <conditionalFormatting sqref="F692">
    <cfRule type="cellIs" dxfId="3" priority="669" stopIfTrue="1" operator="lessThan">
      <formula>0</formula>
    </cfRule>
  </conditionalFormatting>
  <conditionalFormatting sqref="F693">
    <cfRule type="cellIs" dxfId="3" priority="668" stopIfTrue="1" operator="lessThan">
      <formula>0</formula>
    </cfRule>
  </conditionalFormatting>
  <conditionalFormatting sqref="F694">
    <cfRule type="cellIs" dxfId="3" priority="667" stopIfTrue="1" operator="lessThan">
      <formula>0</formula>
    </cfRule>
  </conditionalFormatting>
  <conditionalFormatting sqref="F695">
    <cfRule type="cellIs" dxfId="3" priority="666" stopIfTrue="1" operator="lessThan">
      <formula>0</formula>
    </cfRule>
  </conditionalFormatting>
  <conditionalFormatting sqref="F696">
    <cfRule type="cellIs" dxfId="3" priority="665" stopIfTrue="1" operator="lessThan">
      <formula>0</formula>
    </cfRule>
  </conditionalFormatting>
  <conditionalFormatting sqref="F697">
    <cfRule type="cellIs" dxfId="3" priority="664" stopIfTrue="1" operator="lessThan">
      <formula>0</formula>
    </cfRule>
  </conditionalFormatting>
  <conditionalFormatting sqref="F698">
    <cfRule type="cellIs" dxfId="3" priority="663" stopIfTrue="1" operator="lessThan">
      <formula>0</formula>
    </cfRule>
  </conditionalFormatting>
  <conditionalFormatting sqref="F699">
    <cfRule type="cellIs" dxfId="3" priority="662" stopIfTrue="1" operator="lessThan">
      <formula>0</formula>
    </cfRule>
  </conditionalFormatting>
  <conditionalFormatting sqref="F700">
    <cfRule type="cellIs" dxfId="3" priority="661" stopIfTrue="1" operator="lessThan">
      <formula>0</formula>
    </cfRule>
  </conditionalFormatting>
  <conditionalFormatting sqref="F701">
    <cfRule type="cellIs" dxfId="3" priority="660" stopIfTrue="1" operator="lessThan">
      <formula>0</formula>
    </cfRule>
  </conditionalFormatting>
  <conditionalFormatting sqref="F702">
    <cfRule type="cellIs" dxfId="3" priority="659" stopIfTrue="1" operator="lessThan">
      <formula>0</formula>
    </cfRule>
  </conditionalFormatting>
  <conditionalFormatting sqref="F703">
    <cfRule type="cellIs" dxfId="3" priority="658" stopIfTrue="1" operator="lessThan">
      <formula>0</formula>
    </cfRule>
  </conditionalFormatting>
  <conditionalFormatting sqref="F704">
    <cfRule type="cellIs" dxfId="3" priority="657" stopIfTrue="1" operator="lessThan">
      <formula>0</formula>
    </cfRule>
  </conditionalFormatting>
  <conditionalFormatting sqref="F705">
    <cfRule type="cellIs" dxfId="3" priority="656" stopIfTrue="1" operator="lessThan">
      <formula>0</formula>
    </cfRule>
  </conditionalFormatting>
  <conditionalFormatting sqref="F706">
    <cfRule type="cellIs" dxfId="3" priority="655" stopIfTrue="1" operator="lessThan">
      <formula>0</formula>
    </cfRule>
  </conditionalFormatting>
  <conditionalFormatting sqref="F707">
    <cfRule type="cellIs" dxfId="3" priority="654" stopIfTrue="1" operator="lessThan">
      <formula>0</formula>
    </cfRule>
  </conditionalFormatting>
  <conditionalFormatting sqref="F708">
    <cfRule type="cellIs" dxfId="3" priority="653" stopIfTrue="1" operator="lessThan">
      <formula>0</formula>
    </cfRule>
  </conditionalFormatting>
  <conditionalFormatting sqref="F709">
    <cfRule type="cellIs" dxfId="3" priority="652" stopIfTrue="1" operator="lessThan">
      <formula>0</formula>
    </cfRule>
  </conditionalFormatting>
  <conditionalFormatting sqref="F710">
    <cfRule type="cellIs" dxfId="3" priority="651" stopIfTrue="1" operator="lessThan">
      <formula>0</formula>
    </cfRule>
  </conditionalFormatting>
  <conditionalFormatting sqref="F711">
    <cfRule type="cellIs" dxfId="3" priority="650" stopIfTrue="1" operator="lessThan">
      <formula>0</formula>
    </cfRule>
  </conditionalFormatting>
  <conditionalFormatting sqref="F712">
    <cfRule type="cellIs" dxfId="3" priority="649" stopIfTrue="1" operator="lessThan">
      <formula>0</formula>
    </cfRule>
  </conditionalFormatting>
  <conditionalFormatting sqref="F713">
    <cfRule type="cellIs" dxfId="3" priority="648" stopIfTrue="1" operator="lessThan">
      <formula>0</formula>
    </cfRule>
  </conditionalFormatting>
  <conditionalFormatting sqref="F714">
    <cfRule type="cellIs" dxfId="3" priority="647" stopIfTrue="1" operator="lessThan">
      <formula>0</formula>
    </cfRule>
  </conditionalFormatting>
  <conditionalFormatting sqref="F715">
    <cfRule type="cellIs" dxfId="3" priority="646" stopIfTrue="1" operator="lessThan">
      <formula>0</formula>
    </cfRule>
  </conditionalFormatting>
  <conditionalFormatting sqref="F716">
    <cfRule type="cellIs" dxfId="3" priority="645" stopIfTrue="1" operator="lessThan">
      <formula>0</formula>
    </cfRule>
  </conditionalFormatting>
  <conditionalFormatting sqref="F717">
    <cfRule type="cellIs" dxfId="3" priority="644" stopIfTrue="1" operator="lessThan">
      <formula>0</formula>
    </cfRule>
  </conditionalFormatting>
  <conditionalFormatting sqref="F718">
    <cfRule type="cellIs" dxfId="3" priority="643" stopIfTrue="1" operator="lessThan">
      <formula>0</formula>
    </cfRule>
  </conditionalFormatting>
  <conditionalFormatting sqref="F719">
    <cfRule type="cellIs" dxfId="3" priority="642" stopIfTrue="1" operator="lessThan">
      <formula>0</formula>
    </cfRule>
  </conditionalFormatting>
  <conditionalFormatting sqref="F720">
    <cfRule type="cellIs" dxfId="3" priority="641" stopIfTrue="1" operator="lessThan">
      <formula>0</formula>
    </cfRule>
  </conditionalFormatting>
  <conditionalFormatting sqref="F721">
    <cfRule type="cellIs" dxfId="3" priority="640" stopIfTrue="1" operator="lessThan">
      <formula>0</formula>
    </cfRule>
  </conditionalFormatting>
  <conditionalFormatting sqref="F722">
    <cfRule type="cellIs" dxfId="3" priority="639" stopIfTrue="1" operator="lessThan">
      <formula>0</formula>
    </cfRule>
  </conditionalFormatting>
  <conditionalFormatting sqref="F723">
    <cfRule type="cellIs" dxfId="3" priority="638" stopIfTrue="1" operator="lessThan">
      <formula>0</formula>
    </cfRule>
  </conditionalFormatting>
  <conditionalFormatting sqref="F724">
    <cfRule type="cellIs" dxfId="3" priority="637" stopIfTrue="1" operator="lessThan">
      <formula>0</formula>
    </cfRule>
  </conditionalFormatting>
  <conditionalFormatting sqref="F725">
    <cfRule type="cellIs" dxfId="3" priority="636" stopIfTrue="1" operator="lessThan">
      <formula>0</formula>
    </cfRule>
  </conditionalFormatting>
  <conditionalFormatting sqref="F726">
    <cfRule type="cellIs" dxfId="3" priority="635" stopIfTrue="1" operator="lessThan">
      <formula>0</formula>
    </cfRule>
  </conditionalFormatting>
  <conditionalFormatting sqref="F727">
    <cfRule type="cellIs" dxfId="3" priority="634" stopIfTrue="1" operator="lessThan">
      <formula>0</formula>
    </cfRule>
  </conditionalFormatting>
  <conditionalFormatting sqref="F728">
    <cfRule type="cellIs" dxfId="3" priority="633" stopIfTrue="1" operator="lessThan">
      <formula>0</formula>
    </cfRule>
  </conditionalFormatting>
  <conditionalFormatting sqref="F729">
    <cfRule type="cellIs" dxfId="3" priority="632" stopIfTrue="1" operator="lessThan">
      <formula>0</formula>
    </cfRule>
  </conditionalFormatting>
  <conditionalFormatting sqref="F730">
    <cfRule type="cellIs" dxfId="3" priority="631" stopIfTrue="1" operator="lessThan">
      <formula>0</formula>
    </cfRule>
  </conditionalFormatting>
  <conditionalFormatting sqref="F731">
    <cfRule type="cellIs" dxfId="3" priority="630" stopIfTrue="1" operator="lessThan">
      <formula>0</formula>
    </cfRule>
  </conditionalFormatting>
  <conditionalFormatting sqref="F732">
    <cfRule type="cellIs" dxfId="3" priority="629" stopIfTrue="1" operator="lessThan">
      <formula>0</formula>
    </cfRule>
  </conditionalFormatting>
  <conditionalFormatting sqref="F733">
    <cfRule type="cellIs" dxfId="3" priority="628" stopIfTrue="1" operator="lessThan">
      <formula>0</formula>
    </cfRule>
  </conditionalFormatting>
  <conditionalFormatting sqref="F734">
    <cfRule type="cellIs" dxfId="3" priority="627" stopIfTrue="1" operator="lessThan">
      <formula>0</formula>
    </cfRule>
  </conditionalFormatting>
  <conditionalFormatting sqref="F735">
    <cfRule type="cellIs" dxfId="3" priority="626" stopIfTrue="1" operator="lessThan">
      <formula>0</formula>
    </cfRule>
  </conditionalFormatting>
  <conditionalFormatting sqref="F736">
    <cfRule type="cellIs" dxfId="3" priority="625" stopIfTrue="1" operator="lessThan">
      <formula>0</formula>
    </cfRule>
  </conditionalFormatting>
  <conditionalFormatting sqref="F737">
    <cfRule type="cellIs" dxfId="3" priority="624" stopIfTrue="1" operator="lessThan">
      <formula>0</formula>
    </cfRule>
  </conditionalFormatting>
  <conditionalFormatting sqref="F738">
    <cfRule type="cellIs" dxfId="3" priority="623" stopIfTrue="1" operator="lessThan">
      <formula>0</formula>
    </cfRule>
  </conditionalFormatting>
  <conditionalFormatting sqref="F739">
    <cfRule type="cellIs" dxfId="3" priority="622" stopIfTrue="1" operator="lessThan">
      <formula>0</formula>
    </cfRule>
  </conditionalFormatting>
  <conditionalFormatting sqref="F740">
    <cfRule type="cellIs" dxfId="3" priority="621" stopIfTrue="1" operator="lessThan">
      <formula>0</formula>
    </cfRule>
  </conditionalFormatting>
  <conditionalFormatting sqref="F741">
    <cfRule type="cellIs" dxfId="3" priority="620" stopIfTrue="1" operator="lessThan">
      <formula>0</formula>
    </cfRule>
  </conditionalFormatting>
  <conditionalFormatting sqref="F742">
    <cfRule type="cellIs" dxfId="3" priority="619" stopIfTrue="1" operator="lessThan">
      <formula>0</formula>
    </cfRule>
  </conditionalFormatting>
  <conditionalFormatting sqref="F743">
    <cfRule type="cellIs" dxfId="3" priority="618" stopIfTrue="1" operator="lessThan">
      <formula>0</formula>
    </cfRule>
  </conditionalFormatting>
  <conditionalFormatting sqref="F744">
    <cfRule type="cellIs" dxfId="3" priority="617" stopIfTrue="1" operator="lessThan">
      <formula>0</formula>
    </cfRule>
  </conditionalFormatting>
  <conditionalFormatting sqref="F745">
    <cfRule type="cellIs" dxfId="3" priority="616" stopIfTrue="1" operator="lessThan">
      <formula>0</formula>
    </cfRule>
  </conditionalFormatting>
  <conditionalFormatting sqref="F746">
    <cfRule type="cellIs" dxfId="3" priority="613" stopIfTrue="1" operator="lessThan">
      <formula>0</formula>
    </cfRule>
  </conditionalFormatting>
  <conditionalFormatting sqref="F747">
    <cfRule type="cellIs" dxfId="3" priority="612" stopIfTrue="1" operator="lessThan">
      <formula>0</formula>
    </cfRule>
  </conditionalFormatting>
  <conditionalFormatting sqref="F748">
    <cfRule type="cellIs" dxfId="3" priority="611" stopIfTrue="1" operator="lessThan">
      <formula>0</formula>
    </cfRule>
  </conditionalFormatting>
  <conditionalFormatting sqref="F749">
    <cfRule type="cellIs" dxfId="3" priority="610" stopIfTrue="1" operator="lessThan">
      <formula>0</formula>
    </cfRule>
  </conditionalFormatting>
  <conditionalFormatting sqref="F750">
    <cfRule type="cellIs" dxfId="3" priority="609" stopIfTrue="1" operator="lessThan">
      <formula>0</formula>
    </cfRule>
  </conditionalFormatting>
  <conditionalFormatting sqref="F751">
    <cfRule type="cellIs" dxfId="3" priority="608" stopIfTrue="1" operator="lessThan">
      <formula>0</formula>
    </cfRule>
  </conditionalFormatting>
  <conditionalFormatting sqref="F752">
    <cfRule type="cellIs" dxfId="3" priority="607" stopIfTrue="1" operator="lessThan">
      <formula>0</formula>
    </cfRule>
  </conditionalFormatting>
  <conditionalFormatting sqref="F753">
    <cfRule type="cellIs" dxfId="3" priority="606" stopIfTrue="1" operator="lessThan">
      <formula>0</formula>
    </cfRule>
  </conditionalFormatting>
  <conditionalFormatting sqref="F754">
    <cfRule type="cellIs" dxfId="3" priority="605" stopIfTrue="1" operator="lessThan">
      <formula>0</formula>
    </cfRule>
  </conditionalFormatting>
  <conditionalFormatting sqref="F755">
    <cfRule type="cellIs" dxfId="3" priority="604" stopIfTrue="1" operator="lessThan">
      <formula>0</formula>
    </cfRule>
  </conditionalFormatting>
  <conditionalFormatting sqref="F756">
    <cfRule type="cellIs" dxfId="3" priority="603" stopIfTrue="1" operator="lessThan">
      <formula>0</formula>
    </cfRule>
  </conditionalFormatting>
  <conditionalFormatting sqref="F757">
    <cfRule type="cellIs" dxfId="3" priority="602" stopIfTrue="1" operator="lessThan">
      <formula>0</formula>
    </cfRule>
  </conditionalFormatting>
  <conditionalFormatting sqref="F758">
    <cfRule type="cellIs" dxfId="3" priority="601" stopIfTrue="1" operator="lessThan">
      <formula>0</formula>
    </cfRule>
  </conditionalFormatting>
  <conditionalFormatting sqref="F759">
    <cfRule type="cellIs" dxfId="3" priority="600" stopIfTrue="1" operator="lessThan">
      <formula>0</formula>
    </cfRule>
  </conditionalFormatting>
  <conditionalFormatting sqref="F760">
    <cfRule type="cellIs" dxfId="3" priority="599" stopIfTrue="1" operator="lessThan">
      <formula>0</formula>
    </cfRule>
  </conditionalFormatting>
  <conditionalFormatting sqref="F761">
    <cfRule type="cellIs" dxfId="3" priority="598" stopIfTrue="1" operator="lessThan">
      <formula>0</formula>
    </cfRule>
  </conditionalFormatting>
  <conditionalFormatting sqref="F762">
    <cfRule type="cellIs" dxfId="3" priority="597" stopIfTrue="1" operator="lessThan">
      <formula>0</formula>
    </cfRule>
  </conditionalFormatting>
  <conditionalFormatting sqref="F763">
    <cfRule type="cellIs" dxfId="3" priority="596" stopIfTrue="1" operator="lessThan">
      <formula>0</formula>
    </cfRule>
  </conditionalFormatting>
  <conditionalFormatting sqref="F764">
    <cfRule type="cellIs" dxfId="3" priority="595" stopIfTrue="1" operator="lessThan">
      <formula>0</formula>
    </cfRule>
  </conditionalFormatting>
  <conditionalFormatting sqref="F765">
    <cfRule type="cellIs" dxfId="3" priority="594" stopIfTrue="1" operator="lessThan">
      <formula>0</formula>
    </cfRule>
  </conditionalFormatting>
  <conditionalFormatting sqref="F766">
    <cfRule type="cellIs" dxfId="3" priority="593" stopIfTrue="1" operator="lessThan">
      <formula>0</formula>
    </cfRule>
  </conditionalFormatting>
  <conditionalFormatting sqref="F767">
    <cfRule type="cellIs" dxfId="3" priority="592" stopIfTrue="1" operator="lessThan">
      <formula>0</formula>
    </cfRule>
  </conditionalFormatting>
  <conditionalFormatting sqref="F768">
    <cfRule type="cellIs" dxfId="3" priority="591" stopIfTrue="1" operator="lessThan">
      <formula>0</formula>
    </cfRule>
  </conditionalFormatting>
  <conditionalFormatting sqref="F769">
    <cfRule type="cellIs" dxfId="3" priority="590" stopIfTrue="1" operator="lessThan">
      <formula>0</formula>
    </cfRule>
  </conditionalFormatting>
  <conditionalFormatting sqref="F770">
    <cfRule type="cellIs" dxfId="3" priority="589" stopIfTrue="1" operator="lessThan">
      <formula>0</formula>
    </cfRule>
  </conditionalFormatting>
  <conditionalFormatting sqref="F771">
    <cfRule type="cellIs" dxfId="3" priority="588" stopIfTrue="1" operator="lessThan">
      <formula>0</formula>
    </cfRule>
  </conditionalFormatting>
  <conditionalFormatting sqref="F772">
    <cfRule type="cellIs" dxfId="3" priority="587" stopIfTrue="1" operator="lessThan">
      <formula>0</formula>
    </cfRule>
  </conditionalFormatting>
  <conditionalFormatting sqref="F773">
    <cfRule type="cellIs" dxfId="3" priority="586" stopIfTrue="1" operator="lessThan">
      <formula>0</formula>
    </cfRule>
  </conditionalFormatting>
  <conditionalFormatting sqref="F774">
    <cfRule type="cellIs" dxfId="3" priority="585" stopIfTrue="1" operator="lessThan">
      <formula>0</formula>
    </cfRule>
  </conditionalFormatting>
  <conditionalFormatting sqref="F775">
    <cfRule type="cellIs" dxfId="3" priority="584" stopIfTrue="1" operator="lessThan">
      <formula>0</formula>
    </cfRule>
  </conditionalFormatting>
  <conditionalFormatting sqref="F776">
    <cfRule type="cellIs" dxfId="3" priority="583" stopIfTrue="1" operator="lessThan">
      <formula>0</formula>
    </cfRule>
  </conditionalFormatting>
  <conditionalFormatting sqref="F777">
    <cfRule type="cellIs" dxfId="3" priority="582" stopIfTrue="1" operator="lessThan">
      <formula>0</formula>
    </cfRule>
  </conditionalFormatting>
  <conditionalFormatting sqref="F778">
    <cfRule type="cellIs" dxfId="3" priority="581" stopIfTrue="1" operator="lessThan">
      <formula>0</formula>
    </cfRule>
  </conditionalFormatting>
  <conditionalFormatting sqref="F779">
    <cfRule type="cellIs" dxfId="3" priority="580" stopIfTrue="1" operator="lessThan">
      <formula>0</formula>
    </cfRule>
  </conditionalFormatting>
  <conditionalFormatting sqref="F780">
    <cfRule type="cellIs" dxfId="3" priority="579" stopIfTrue="1" operator="lessThan">
      <formula>0</formula>
    </cfRule>
  </conditionalFormatting>
  <conditionalFormatting sqref="F781">
    <cfRule type="cellIs" dxfId="3" priority="578" stopIfTrue="1" operator="lessThan">
      <formula>0</formula>
    </cfRule>
  </conditionalFormatting>
  <conditionalFormatting sqref="F782">
    <cfRule type="cellIs" dxfId="3" priority="577" stopIfTrue="1" operator="lessThan">
      <formula>0</formula>
    </cfRule>
  </conditionalFormatting>
  <conditionalFormatting sqref="F783">
    <cfRule type="cellIs" dxfId="3" priority="576" stopIfTrue="1" operator="lessThan">
      <formula>0</formula>
    </cfRule>
  </conditionalFormatting>
  <conditionalFormatting sqref="F784">
    <cfRule type="cellIs" dxfId="3" priority="575" stopIfTrue="1" operator="lessThan">
      <formula>0</formula>
    </cfRule>
  </conditionalFormatting>
  <conditionalFormatting sqref="F785">
    <cfRule type="cellIs" dxfId="3" priority="574" stopIfTrue="1" operator="lessThan">
      <formula>0</formula>
    </cfRule>
  </conditionalFormatting>
  <conditionalFormatting sqref="F786">
    <cfRule type="cellIs" dxfId="3" priority="573" stopIfTrue="1" operator="lessThan">
      <formula>0</formula>
    </cfRule>
  </conditionalFormatting>
  <conditionalFormatting sqref="F787">
    <cfRule type="cellIs" dxfId="3" priority="572" stopIfTrue="1" operator="lessThan">
      <formula>0</formula>
    </cfRule>
  </conditionalFormatting>
  <conditionalFormatting sqref="F788">
    <cfRule type="cellIs" dxfId="3" priority="571" stopIfTrue="1" operator="lessThan">
      <formula>0</formula>
    </cfRule>
  </conditionalFormatting>
  <conditionalFormatting sqref="F789">
    <cfRule type="cellIs" dxfId="3" priority="570" stopIfTrue="1" operator="lessThan">
      <formula>0</formula>
    </cfRule>
  </conditionalFormatting>
  <conditionalFormatting sqref="F790">
    <cfRule type="cellIs" dxfId="3" priority="569" stopIfTrue="1" operator="lessThan">
      <formula>0</formula>
    </cfRule>
  </conditionalFormatting>
  <conditionalFormatting sqref="F791">
    <cfRule type="cellIs" dxfId="3" priority="568" stopIfTrue="1" operator="lessThan">
      <formula>0</formula>
    </cfRule>
  </conditionalFormatting>
  <conditionalFormatting sqref="F792">
    <cfRule type="cellIs" dxfId="3" priority="567" stopIfTrue="1" operator="lessThan">
      <formula>0</formula>
    </cfRule>
  </conditionalFormatting>
  <conditionalFormatting sqref="F793">
    <cfRule type="cellIs" dxfId="3" priority="566" stopIfTrue="1" operator="lessThan">
      <formula>0</formula>
    </cfRule>
  </conditionalFormatting>
  <conditionalFormatting sqref="F794">
    <cfRule type="cellIs" dxfId="3" priority="565" stopIfTrue="1" operator="lessThan">
      <formula>0</formula>
    </cfRule>
  </conditionalFormatting>
  <conditionalFormatting sqref="F795">
    <cfRule type="cellIs" dxfId="3" priority="564" stopIfTrue="1" operator="lessThan">
      <formula>0</formula>
    </cfRule>
  </conditionalFormatting>
  <conditionalFormatting sqref="F796">
    <cfRule type="cellIs" dxfId="3" priority="563" stopIfTrue="1" operator="lessThan">
      <formula>0</formula>
    </cfRule>
  </conditionalFormatting>
  <conditionalFormatting sqref="F797">
    <cfRule type="cellIs" dxfId="3" priority="562" stopIfTrue="1" operator="lessThan">
      <formula>0</formula>
    </cfRule>
  </conditionalFormatting>
  <conditionalFormatting sqref="F798">
    <cfRule type="cellIs" dxfId="3" priority="561" stopIfTrue="1" operator="lessThan">
      <formula>0</formula>
    </cfRule>
  </conditionalFormatting>
  <conditionalFormatting sqref="F799">
    <cfRule type="cellIs" dxfId="3" priority="560" stopIfTrue="1" operator="lessThan">
      <formula>0</formula>
    </cfRule>
  </conditionalFormatting>
  <conditionalFormatting sqref="F800">
    <cfRule type="cellIs" dxfId="3" priority="559" stopIfTrue="1" operator="lessThan">
      <formula>0</formula>
    </cfRule>
  </conditionalFormatting>
  <conditionalFormatting sqref="F801">
    <cfRule type="cellIs" dxfId="3" priority="558" stopIfTrue="1" operator="lessThan">
      <formula>0</formula>
    </cfRule>
  </conditionalFormatting>
  <conditionalFormatting sqref="F802">
    <cfRule type="cellIs" dxfId="3" priority="557" stopIfTrue="1" operator="lessThan">
      <formula>0</formula>
    </cfRule>
  </conditionalFormatting>
  <conditionalFormatting sqref="F803">
    <cfRule type="cellIs" dxfId="3" priority="556" stopIfTrue="1" operator="lessThan">
      <formula>0</formula>
    </cfRule>
  </conditionalFormatting>
  <conditionalFormatting sqref="F804">
    <cfRule type="cellIs" dxfId="3" priority="555" stopIfTrue="1" operator="lessThan">
      <formula>0</formula>
    </cfRule>
  </conditionalFormatting>
  <conditionalFormatting sqref="F805">
    <cfRule type="cellIs" dxfId="3" priority="554" stopIfTrue="1" operator="lessThan">
      <formula>0</formula>
    </cfRule>
  </conditionalFormatting>
  <conditionalFormatting sqref="F806">
    <cfRule type="cellIs" dxfId="3" priority="553" stopIfTrue="1" operator="lessThan">
      <formula>0</formula>
    </cfRule>
  </conditionalFormatting>
  <conditionalFormatting sqref="F807">
    <cfRule type="cellIs" dxfId="3" priority="552" stopIfTrue="1" operator="lessThan">
      <formula>0</formula>
    </cfRule>
  </conditionalFormatting>
  <conditionalFormatting sqref="F808">
    <cfRule type="cellIs" dxfId="3" priority="551" stopIfTrue="1" operator="lessThan">
      <formula>0</formula>
    </cfRule>
  </conditionalFormatting>
  <conditionalFormatting sqref="F809">
    <cfRule type="cellIs" dxfId="3" priority="550" stopIfTrue="1" operator="lessThan">
      <formula>0</formula>
    </cfRule>
  </conditionalFormatting>
  <conditionalFormatting sqref="F810">
    <cfRule type="cellIs" dxfId="3" priority="549" stopIfTrue="1" operator="lessThan">
      <formula>0</formula>
    </cfRule>
  </conditionalFormatting>
  <conditionalFormatting sqref="F811">
    <cfRule type="cellIs" dxfId="3" priority="548" stopIfTrue="1" operator="lessThan">
      <formula>0</formula>
    </cfRule>
  </conditionalFormatting>
  <conditionalFormatting sqref="F812">
    <cfRule type="cellIs" dxfId="3" priority="547" stopIfTrue="1" operator="lessThan">
      <formula>0</formula>
    </cfRule>
  </conditionalFormatting>
  <conditionalFormatting sqref="F813">
    <cfRule type="cellIs" dxfId="3" priority="546" stopIfTrue="1" operator="lessThan">
      <formula>0</formula>
    </cfRule>
  </conditionalFormatting>
  <conditionalFormatting sqref="F814">
    <cfRule type="cellIs" dxfId="3" priority="545" stopIfTrue="1" operator="lessThan">
      <formula>0</formula>
    </cfRule>
  </conditionalFormatting>
  <conditionalFormatting sqref="F815">
    <cfRule type="cellIs" dxfId="3" priority="544" stopIfTrue="1" operator="lessThan">
      <formula>0</formula>
    </cfRule>
  </conditionalFormatting>
  <conditionalFormatting sqref="F816">
    <cfRule type="cellIs" dxfId="3" priority="543" stopIfTrue="1" operator="lessThan">
      <formula>0</formula>
    </cfRule>
  </conditionalFormatting>
  <conditionalFormatting sqref="F817">
    <cfRule type="cellIs" dxfId="3" priority="542" stopIfTrue="1" operator="lessThan">
      <formula>0</formula>
    </cfRule>
  </conditionalFormatting>
  <conditionalFormatting sqref="F818">
    <cfRule type="cellIs" dxfId="3" priority="541" stopIfTrue="1" operator="lessThan">
      <formula>0</formula>
    </cfRule>
  </conditionalFormatting>
  <conditionalFormatting sqref="F819">
    <cfRule type="cellIs" dxfId="3" priority="540" stopIfTrue="1" operator="lessThan">
      <formula>0</formula>
    </cfRule>
  </conditionalFormatting>
  <conditionalFormatting sqref="F820">
    <cfRule type="cellIs" dxfId="3" priority="539" stopIfTrue="1" operator="lessThan">
      <formula>0</formula>
    </cfRule>
  </conditionalFormatting>
  <conditionalFormatting sqref="F821">
    <cfRule type="cellIs" dxfId="3" priority="538" stopIfTrue="1" operator="lessThan">
      <formula>0</formula>
    </cfRule>
  </conditionalFormatting>
  <conditionalFormatting sqref="F822">
    <cfRule type="cellIs" dxfId="3" priority="537" stopIfTrue="1" operator="lessThan">
      <formula>0</formula>
    </cfRule>
  </conditionalFormatting>
  <conditionalFormatting sqref="F823">
    <cfRule type="cellIs" dxfId="3" priority="536" stopIfTrue="1" operator="lessThan">
      <formula>0</formula>
    </cfRule>
  </conditionalFormatting>
  <conditionalFormatting sqref="F824">
    <cfRule type="cellIs" dxfId="3" priority="535" stopIfTrue="1" operator="lessThan">
      <formula>0</formula>
    </cfRule>
  </conditionalFormatting>
  <conditionalFormatting sqref="F825">
    <cfRule type="cellIs" dxfId="3" priority="533" stopIfTrue="1" operator="lessThan">
      <formula>0</formula>
    </cfRule>
  </conditionalFormatting>
  <conditionalFormatting sqref="F826">
    <cfRule type="cellIs" dxfId="3" priority="532" stopIfTrue="1" operator="lessThan">
      <formula>0</formula>
    </cfRule>
  </conditionalFormatting>
  <conditionalFormatting sqref="F827">
    <cfRule type="cellIs" dxfId="3" priority="531" stopIfTrue="1" operator="lessThan">
      <formula>0</formula>
    </cfRule>
  </conditionalFormatting>
  <conditionalFormatting sqref="F828">
    <cfRule type="cellIs" dxfId="3" priority="530" stopIfTrue="1" operator="lessThan">
      <formula>0</formula>
    </cfRule>
  </conditionalFormatting>
  <conditionalFormatting sqref="F829">
    <cfRule type="cellIs" dxfId="3" priority="529" stopIfTrue="1" operator="lessThan">
      <formula>0</formula>
    </cfRule>
  </conditionalFormatting>
  <conditionalFormatting sqref="F830">
    <cfRule type="cellIs" dxfId="3" priority="528" stopIfTrue="1" operator="lessThan">
      <formula>0</formula>
    </cfRule>
  </conditionalFormatting>
  <conditionalFormatting sqref="F831">
    <cfRule type="cellIs" dxfId="3" priority="527" stopIfTrue="1" operator="lessThan">
      <formula>0</formula>
    </cfRule>
  </conditionalFormatting>
  <conditionalFormatting sqref="F832">
    <cfRule type="cellIs" dxfId="3" priority="526" stopIfTrue="1" operator="lessThan">
      <formula>0</formula>
    </cfRule>
  </conditionalFormatting>
  <conditionalFormatting sqref="F833">
    <cfRule type="cellIs" dxfId="3" priority="525" stopIfTrue="1" operator="lessThan">
      <formula>0</formula>
    </cfRule>
  </conditionalFormatting>
  <conditionalFormatting sqref="F834">
    <cfRule type="cellIs" dxfId="3" priority="524" stopIfTrue="1" operator="lessThan">
      <formula>0</formula>
    </cfRule>
  </conditionalFormatting>
  <conditionalFormatting sqref="F835">
    <cfRule type="cellIs" dxfId="3" priority="523" stopIfTrue="1" operator="lessThan">
      <formula>0</formula>
    </cfRule>
  </conditionalFormatting>
  <conditionalFormatting sqref="F836">
    <cfRule type="cellIs" dxfId="3" priority="522" stopIfTrue="1" operator="lessThan">
      <formula>0</formula>
    </cfRule>
  </conditionalFormatting>
  <conditionalFormatting sqref="F837">
    <cfRule type="cellIs" dxfId="3" priority="521" stopIfTrue="1" operator="lessThan">
      <formula>0</formula>
    </cfRule>
  </conditionalFormatting>
  <conditionalFormatting sqref="F838">
    <cfRule type="cellIs" dxfId="3" priority="520" stopIfTrue="1" operator="lessThan">
      <formula>0</formula>
    </cfRule>
  </conditionalFormatting>
  <conditionalFormatting sqref="F839">
    <cfRule type="cellIs" dxfId="3" priority="519" stopIfTrue="1" operator="lessThan">
      <formula>0</formula>
    </cfRule>
  </conditionalFormatting>
  <conditionalFormatting sqref="F840">
    <cfRule type="cellIs" dxfId="3" priority="518" stopIfTrue="1" operator="lessThan">
      <formula>0</formula>
    </cfRule>
  </conditionalFormatting>
  <conditionalFormatting sqref="F841">
    <cfRule type="cellIs" dxfId="3" priority="517" stopIfTrue="1" operator="lessThan">
      <formula>0</formula>
    </cfRule>
  </conditionalFormatting>
  <conditionalFormatting sqref="F842">
    <cfRule type="cellIs" dxfId="3" priority="516" stopIfTrue="1" operator="lessThan">
      <formula>0</formula>
    </cfRule>
  </conditionalFormatting>
  <conditionalFormatting sqref="F843">
    <cfRule type="cellIs" dxfId="3" priority="515" stopIfTrue="1" operator="lessThan">
      <formula>0</formula>
    </cfRule>
  </conditionalFormatting>
  <conditionalFormatting sqref="F844">
    <cfRule type="cellIs" dxfId="3" priority="514" stopIfTrue="1" operator="lessThan">
      <formula>0</formula>
    </cfRule>
  </conditionalFormatting>
  <conditionalFormatting sqref="F845">
    <cfRule type="cellIs" dxfId="3" priority="513" stopIfTrue="1" operator="lessThan">
      <formula>0</formula>
    </cfRule>
  </conditionalFormatting>
  <conditionalFormatting sqref="F846">
    <cfRule type="cellIs" dxfId="3" priority="512" stopIfTrue="1" operator="lessThan">
      <formula>0</formula>
    </cfRule>
  </conditionalFormatting>
  <conditionalFormatting sqref="F847">
    <cfRule type="cellIs" dxfId="3" priority="511" stopIfTrue="1" operator="lessThan">
      <formula>0</formula>
    </cfRule>
  </conditionalFormatting>
  <conditionalFormatting sqref="F848">
    <cfRule type="cellIs" dxfId="3" priority="509" stopIfTrue="1" operator="lessThan">
      <formula>0</formula>
    </cfRule>
  </conditionalFormatting>
  <conditionalFormatting sqref="F849">
    <cfRule type="cellIs" dxfId="3" priority="508" stopIfTrue="1" operator="lessThan">
      <formula>0</formula>
    </cfRule>
  </conditionalFormatting>
  <conditionalFormatting sqref="F850">
    <cfRule type="cellIs" dxfId="3" priority="507" stopIfTrue="1" operator="lessThan">
      <formula>0</formula>
    </cfRule>
  </conditionalFormatting>
  <conditionalFormatting sqref="F851">
    <cfRule type="cellIs" dxfId="3" priority="506" stopIfTrue="1" operator="lessThan">
      <formula>0</formula>
    </cfRule>
  </conditionalFormatting>
  <conditionalFormatting sqref="F852">
    <cfRule type="cellIs" dxfId="3" priority="505" stopIfTrue="1" operator="lessThan">
      <formula>0</formula>
    </cfRule>
  </conditionalFormatting>
  <conditionalFormatting sqref="F853">
    <cfRule type="cellIs" dxfId="3" priority="504" stopIfTrue="1" operator="lessThan">
      <formula>0</formula>
    </cfRule>
  </conditionalFormatting>
  <conditionalFormatting sqref="F854">
    <cfRule type="cellIs" dxfId="3" priority="503" stopIfTrue="1" operator="lessThan">
      <formula>0</formula>
    </cfRule>
  </conditionalFormatting>
  <conditionalFormatting sqref="F855">
    <cfRule type="cellIs" dxfId="3" priority="502" stopIfTrue="1" operator="lessThan">
      <formula>0</formula>
    </cfRule>
  </conditionalFormatting>
  <conditionalFormatting sqref="F856">
    <cfRule type="cellIs" dxfId="3" priority="501" stopIfTrue="1" operator="lessThan">
      <formula>0</formula>
    </cfRule>
  </conditionalFormatting>
  <conditionalFormatting sqref="F857">
    <cfRule type="cellIs" dxfId="3" priority="500" stopIfTrue="1" operator="lessThan">
      <formula>0</formula>
    </cfRule>
  </conditionalFormatting>
  <conditionalFormatting sqref="F858">
    <cfRule type="cellIs" dxfId="3" priority="499" stopIfTrue="1" operator="lessThan">
      <formula>0</formula>
    </cfRule>
  </conditionalFormatting>
  <conditionalFormatting sqref="F859">
    <cfRule type="cellIs" dxfId="3" priority="498" stopIfTrue="1" operator="lessThan">
      <formula>0</formula>
    </cfRule>
  </conditionalFormatting>
  <conditionalFormatting sqref="F860">
    <cfRule type="cellIs" dxfId="3" priority="497" stopIfTrue="1" operator="lessThan">
      <formula>0</formula>
    </cfRule>
  </conditionalFormatting>
  <conditionalFormatting sqref="F861">
    <cfRule type="cellIs" dxfId="3" priority="496" stopIfTrue="1" operator="lessThan">
      <formula>0</formula>
    </cfRule>
  </conditionalFormatting>
  <conditionalFormatting sqref="F862">
    <cfRule type="cellIs" dxfId="3" priority="495" stopIfTrue="1" operator="lessThan">
      <formula>0</formula>
    </cfRule>
  </conditionalFormatting>
  <conditionalFormatting sqref="F863">
    <cfRule type="cellIs" dxfId="3" priority="494" stopIfTrue="1" operator="lessThan">
      <formula>0</formula>
    </cfRule>
  </conditionalFormatting>
  <conditionalFormatting sqref="F864">
    <cfRule type="cellIs" dxfId="3" priority="493" stopIfTrue="1" operator="lessThan">
      <formula>0</formula>
    </cfRule>
  </conditionalFormatting>
  <conditionalFormatting sqref="F865">
    <cfRule type="cellIs" dxfId="3" priority="492" stopIfTrue="1" operator="lessThan">
      <formula>0</formula>
    </cfRule>
  </conditionalFormatting>
  <conditionalFormatting sqref="F866">
    <cfRule type="cellIs" dxfId="3" priority="491" stopIfTrue="1" operator="lessThan">
      <formula>0</formula>
    </cfRule>
  </conditionalFormatting>
  <conditionalFormatting sqref="F867">
    <cfRule type="cellIs" dxfId="3" priority="490" stopIfTrue="1" operator="lessThan">
      <formula>0</formula>
    </cfRule>
  </conditionalFormatting>
  <conditionalFormatting sqref="F868">
    <cfRule type="cellIs" dxfId="3" priority="489" stopIfTrue="1" operator="lessThan">
      <formula>0</formula>
    </cfRule>
  </conditionalFormatting>
  <conditionalFormatting sqref="F869">
    <cfRule type="cellIs" dxfId="3" priority="488" stopIfTrue="1" operator="lessThan">
      <formula>0</formula>
    </cfRule>
  </conditionalFormatting>
  <conditionalFormatting sqref="F870">
    <cfRule type="cellIs" dxfId="3" priority="487" stopIfTrue="1" operator="lessThan">
      <formula>0</formula>
    </cfRule>
  </conditionalFormatting>
  <conditionalFormatting sqref="F871">
    <cfRule type="cellIs" dxfId="3" priority="486" stopIfTrue="1" operator="lessThan">
      <formula>0</formula>
    </cfRule>
  </conditionalFormatting>
  <conditionalFormatting sqref="F872">
    <cfRule type="cellIs" dxfId="3" priority="485" stopIfTrue="1" operator="lessThan">
      <formula>0</formula>
    </cfRule>
  </conditionalFormatting>
  <conditionalFormatting sqref="F873">
    <cfRule type="cellIs" dxfId="3" priority="484" stopIfTrue="1" operator="lessThan">
      <formula>0</formula>
    </cfRule>
  </conditionalFormatting>
  <conditionalFormatting sqref="F874">
    <cfRule type="cellIs" dxfId="3" priority="483" stopIfTrue="1" operator="lessThan">
      <formula>0</formula>
    </cfRule>
  </conditionalFormatting>
  <conditionalFormatting sqref="F875">
    <cfRule type="cellIs" dxfId="3" priority="482" stopIfTrue="1" operator="lessThan">
      <formula>0</formula>
    </cfRule>
  </conditionalFormatting>
  <conditionalFormatting sqref="F876">
    <cfRule type="cellIs" dxfId="3" priority="481" stopIfTrue="1" operator="lessThan">
      <formula>0</formula>
    </cfRule>
  </conditionalFormatting>
  <conditionalFormatting sqref="F877">
    <cfRule type="cellIs" dxfId="3" priority="480" stopIfTrue="1" operator="lessThan">
      <formula>0</formula>
    </cfRule>
  </conditionalFormatting>
  <conditionalFormatting sqref="F878">
    <cfRule type="cellIs" dxfId="3" priority="479" stopIfTrue="1" operator="lessThan">
      <formula>0</formula>
    </cfRule>
  </conditionalFormatting>
  <conditionalFormatting sqref="F879">
    <cfRule type="cellIs" dxfId="3" priority="478" stopIfTrue="1" operator="lessThan">
      <formula>0</formula>
    </cfRule>
  </conditionalFormatting>
  <conditionalFormatting sqref="F880">
    <cfRule type="cellIs" dxfId="3" priority="477" stopIfTrue="1" operator="lessThan">
      <formula>0</formula>
    </cfRule>
  </conditionalFormatting>
  <conditionalFormatting sqref="F881">
    <cfRule type="cellIs" dxfId="3" priority="476" stopIfTrue="1" operator="lessThan">
      <formula>0</formula>
    </cfRule>
  </conditionalFormatting>
  <conditionalFormatting sqref="F882">
    <cfRule type="cellIs" dxfId="3" priority="475" stopIfTrue="1" operator="lessThan">
      <formula>0</formula>
    </cfRule>
  </conditionalFormatting>
  <conditionalFormatting sqref="F883">
    <cfRule type="cellIs" dxfId="3" priority="474" stopIfTrue="1" operator="lessThan">
      <formula>0</formula>
    </cfRule>
  </conditionalFormatting>
  <conditionalFormatting sqref="F884">
    <cfRule type="cellIs" dxfId="3" priority="473" stopIfTrue="1" operator="lessThan">
      <formula>0</formula>
    </cfRule>
  </conditionalFormatting>
  <conditionalFormatting sqref="F885">
    <cfRule type="cellIs" dxfId="3" priority="472" stopIfTrue="1" operator="lessThan">
      <formula>0</formula>
    </cfRule>
  </conditionalFormatting>
  <conditionalFormatting sqref="F886">
    <cfRule type="cellIs" dxfId="3" priority="471" stopIfTrue="1" operator="lessThan">
      <formula>0</formula>
    </cfRule>
  </conditionalFormatting>
  <conditionalFormatting sqref="F887">
    <cfRule type="cellIs" dxfId="3" priority="470" stopIfTrue="1" operator="lessThan">
      <formula>0</formula>
    </cfRule>
  </conditionalFormatting>
  <conditionalFormatting sqref="F888">
    <cfRule type="cellIs" dxfId="3" priority="469" stopIfTrue="1" operator="lessThan">
      <formula>0</formula>
    </cfRule>
  </conditionalFormatting>
  <conditionalFormatting sqref="F889">
    <cfRule type="cellIs" dxfId="3" priority="468" stopIfTrue="1" operator="lessThan">
      <formula>0</formula>
    </cfRule>
  </conditionalFormatting>
  <conditionalFormatting sqref="F890">
    <cfRule type="cellIs" dxfId="3" priority="467" stopIfTrue="1" operator="lessThan">
      <formula>0</formula>
    </cfRule>
  </conditionalFormatting>
  <conditionalFormatting sqref="F891">
    <cfRule type="cellIs" dxfId="3" priority="466" stopIfTrue="1" operator="lessThan">
      <formula>0</formula>
    </cfRule>
  </conditionalFormatting>
  <conditionalFormatting sqref="F892">
    <cfRule type="cellIs" dxfId="3" priority="465" stopIfTrue="1" operator="lessThan">
      <formula>0</formula>
    </cfRule>
  </conditionalFormatting>
  <conditionalFormatting sqref="F893">
    <cfRule type="cellIs" dxfId="3" priority="464" stopIfTrue="1" operator="lessThan">
      <formula>0</formula>
    </cfRule>
  </conditionalFormatting>
  <conditionalFormatting sqref="F894">
    <cfRule type="cellIs" dxfId="3" priority="463" stopIfTrue="1" operator="lessThan">
      <formula>0</formula>
    </cfRule>
  </conditionalFormatting>
  <conditionalFormatting sqref="F895">
    <cfRule type="cellIs" dxfId="3" priority="462" stopIfTrue="1" operator="lessThan">
      <formula>0</formula>
    </cfRule>
  </conditionalFormatting>
  <conditionalFormatting sqref="F896">
    <cfRule type="cellIs" dxfId="3" priority="461" stopIfTrue="1" operator="lessThan">
      <formula>0</formula>
    </cfRule>
  </conditionalFormatting>
  <conditionalFormatting sqref="F897">
    <cfRule type="cellIs" dxfId="3" priority="460" stopIfTrue="1" operator="lessThan">
      <formula>0</formula>
    </cfRule>
  </conditionalFormatting>
  <conditionalFormatting sqref="F898">
    <cfRule type="cellIs" dxfId="3" priority="459" stopIfTrue="1" operator="lessThan">
      <formula>0</formula>
    </cfRule>
  </conditionalFormatting>
  <conditionalFormatting sqref="F899">
    <cfRule type="cellIs" dxfId="3" priority="458" stopIfTrue="1" operator="lessThan">
      <formula>0</formula>
    </cfRule>
  </conditionalFormatting>
  <conditionalFormatting sqref="F900">
    <cfRule type="cellIs" dxfId="3" priority="457" stopIfTrue="1" operator="lessThan">
      <formula>0</formula>
    </cfRule>
  </conditionalFormatting>
  <conditionalFormatting sqref="F901">
    <cfRule type="cellIs" dxfId="3" priority="456" stopIfTrue="1" operator="lessThan">
      <formula>0</formula>
    </cfRule>
  </conditionalFormatting>
  <conditionalFormatting sqref="F902">
    <cfRule type="cellIs" dxfId="3" priority="455" stopIfTrue="1" operator="lessThan">
      <formula>0</formula>
    </cfRule>
  </conditionalFormatting>
  <conditionalFormatting sqref="F903">
    <cfRule type="cellIs" dxfId="3" priority="454" stopIfTrue="1" operator="lessThan">
      <formula>0</formula>
    </cfRule>
  </conditionalFormatting>
  <conditionalFormatting sqref="F904">
    <cfRule type="cellIs" dxfId="3" priority="453" stopIfTrue="1" operator="lessThan">
      <formula>0</formula>
    </cfRule>
  </conditionalFormatting>
  <conditionalFormatting sqref="F905">
    <cfRule type="cellIs" dxfId="3" priority="452" stopIfTrue="1" operator="lessThan">
      <formula>0</formula>
    </cfRule>
  </conditionalFormatting>
  <conditionalFormatting sqref="F906">
    <cfRule type="cellIs" dxfId="3" priority="451" stopIfTrue="1" operator="lessThan">
      <formula>0</formula>
    </cfRule>
  </conditionalFormatting>
  <conditionalFormatting sqref="F907">
    <cfRule type="cellIs" dxfId="3" priority="450" stopIfTrue="1" operator="lessThan">
      <formula>0</formula>
    </cfRule>
  </conditionalFormatting>
  <conditionalFormatting sqref="F908">
    <cfRule type="cellIs" dxfId="3" priority="449" stopIfTrue="1" operator="lessThan">
      <formula>0</formula>
    </cfRule>
  </conditionalFormatting>
  <conditionalFormatting sqref="F909">
    <cfRule type="cellIs" dxfId="3" priority="448" stopIfTrue="1" operator="lessThan">
      <formula>0</formula>
    </cfRule>
  </conditionalFormatting>
  <conditionalFormatting sqref="F910">
    <cfRule type="cellIs" dxfId="3" priority="447" stopIfTrue="1" operator="lessThan">
      <formula>0</formula>
    </cfRule>
  </conditionalFormatting>
  <conditionalFormatting sqref="F911">
    <cfRule type="cellIs" dxfId="3" priority="446" stopIfTrue="1" operator="lessThan">
      <formula>0</formula>
    </cfRule>
  </conditionalFormatting>
  <conditionalFormatting sqref="F912">
    <cfRule type="cellIs" dxfId="3" priority="445" stopIfTrue="1" operator="lessThan">
      <formula>0</formula>
    </cfRule>
  </conditionalFormatting>
  <conditionalFormatting sqref="F913">
    <cfRule type="cellIs" dxfId="3" priority="444" stopIfTrue="1" operator="lessThan">
      <formula>0</formula>
    </cfRule>
  </conditionalFormatting>
  <conditionalFormatting sqref="F914">
    <cfRule type="cellIs" dxfId="3" priority="443" stopIfTrue="1" operator="lessThan">
      <formula>0</formula>
    </cfRule>
  </conditionalFormatting>
  <conditionalFormatting sqref="F915">
    <cfRule type="cellIs" dxfId="3" priority="442" stopIfTrue="1" operator="lessThan">
      <formula>0</formula>
    </cfRule>
  </conditionalFormatting>
  <conditionalFormatting sqref="F916">
    <cfRule type="cellIs" dxfId="3" priority="441" stopIfTrue="1" operator="lessThan">
      <formula>0</formula>
    </cfRule>
  </conditionalFormatting>
  <conditionalFormatting sqref="F917">
    <cfRule type="cellIs" dxfId="3" priority="440" stopIfTrue="1" operator="lessThan">
      <formula>0</formula>
    </cfRule>
  </conditionalFormatting>
  <conditionalFormatting sqref="F918">
    <cfRule type="cellIs" dxfId="3" priority="439" stopIfTrue="1" operator="lessThan">
      <formula>0</formula>
    </cfRule>
  </conditionalFormatting>
  <conditionalFormatting sqref="F919">
    <cfRule type="cellIs" dxfId="3" priority="438" stopIfTrue="1" operator="lessThan">
      <formula>0</formula>
    </cfRule>
  </conditionalFormatting>
  <conditionalFormatting sqref="F920">
    <cfRule type="cellIs" dxfId="3" priority="437" stopIfTrue="1" operator="lessThan">
      <formula>0</formula>
    </cfRule>
  </conditionalFormatting>
  <conditionalFormatting sqref="F921">
    <cfRule type="cellIs" dxfId="3" priority="436" stopIfTrue="1" operator="lessThan">
      <formula>0</formula>
    </cfRule>
  </conditionalFormatting>
  <conditionalFormatting sqref="F922">
    <cfRule type="cellIs" dxfId="3" priority="435" stopIfTrue="1" operator="lessThan">
      <formula>0</formula>
    </cfRule>
  </conditionalFormatting>
  <conditionalFormatting sqref="F923">
    <cfRule type="cellIs" dxfId="3" priority="434" stopIfTrue="1" operator="lessThan">
      <formula>0</formula>
    </cfRule>
  </conditionalFormatting>
  <conditionalFormatting sqref="F924">
    <cfRule type="cellIs" dxfId="3" priority="433" stopIfTrue="1" operator="lessThan">
      <formula>0</formula>
    </cfRule>
  </conditionalFormatting>
  <conditionalFormatting sqref="F925">
    <cfRule type="cellIs" dxfId="3" priority="432" stopIfTrue="1" operator="lessThan">
      <formula>0</formula>
    </cfRule>
  </conditionalFormatting>
  <conditionalFormatting sqref="F926">
    <cfRule type="cellIs" dxfId="3" priority="431" stopIfTrue="1" operator="lessThan">
      <formula>0</formula>
    </cfRule>
  </conditionalFormatting>
  <conditionalFormatting sqref="F927">
    <cfRule type="cellIs" dxfId="3" priority="430" stopIfTrue="1" operator="lessThan">
      <formula>0</formula>
    </cfRule>
  </conditionalFormatting>
  <conditionalFormatting sqref="F928">
    <cfRule type="cellIs" dxfId="3" priority="429" stopIfTrue="1" operator="lessThan">
      <formula>0</formula>
    </cfRule>
  </conditionalFormatting>
  <conditionalFormatting sqref="F929">
    <cfRule type="cellIs" dxfId="3" priority="428" stopIfTrue="1" operator="lessThan">
      <formula>0</formula>
    </cfRule>
  </conditionalFormatting>
  <conditionalFormatting sqref="F930">
    <cfRule type="cellIs" dxfId="3" priority="427" stopIfTrue="1" operator="lessThan">
      <formula>0</formula>
    </cfRule>
  </conditionalFormatting>
  <conditionalFormatting sqref="F931">
    <cfRule type="cellIs" dxfId="3" priority="426" stopIfTrue="1" operator="lessThan">
      <formula>0</formula>
    </cfRule>
  </conditionalFormatting>
  <conditionalFormatting sqref="F932">
    <cfRule type="cellIs" dxfId="3" priority="425" stopIfTrue="1" operator="lessThan">
      <formula>0</formula>
    </cfRule>
  </conditionalFormatting>
  <conditionalFormatting sqref="F933">
    <cfRule type="cellIs" dxfId="3" priority="424" stopIfTrue="1" operator="lessThan">
      <formula>0</formula>
    </cfRule>
  </conditionalFormatting>
  <conditionalFormatting sqref="F934">
    <cfRule type="cellIs" dxfId="3" priority="423" stopIfTrue="1" operator="lessThan">
      <formula>0</formula>
    </cfRule>
  </conditionalFormatting>
  <conditionalFormatting sqref="F935">
    <cfRule type="cellIs" dxfId="3" priority="422" stopIfTrue="1" operator="lessThan">
      <formula>0</formula>
    </cfRule>
  </conditionalFormatting>
  <conditionalFormatting sqref="F936">
    <cfRule type="cellIs" dxfId="3" priority="421" stopIfTrue="1" operator="lessThan">
      <formula>0</formula>
    </cfRule>
  </conditionalFormatting>
  <conditionalFormatting sqref="F937">
    <cfRule type="cellIs" dxfId="3" priority="420" stopIfTrue="1" operator="lessThan">
      <formula>0</formula>
    </cfRule>
  </conditionalFormatting>
  <conditionalFormatting sqref="F938">
    <cfRule type="cellIs" dxfId="3" priority="419" stopIfTrue="1" operator="lessThan">
      <formula>0</formula>
    </cfRule>
  </conditionalFormatting>
  <conditionalFormatting sqref="F939">
    <cfRule type="cellIs" dxfId="3" priority="418" stopIfTrue="1" operator="lessThan">
      <formula>0</formula>
    </cfRule>
  </conditionalFormatting>
  <conditionalFormatting sqref="F940">
    <cfRule type="cellIs" dxfId="3" priority="417" stopIfTrue="1" operator="lessThan">
      <formula>0</formula>
    </cfRule>
  </conditionalFormatting>
  <conditionalFormatting sqref="F941">
    <cfRule type="cellIs" dxfId="3" priority="416" stopIfTrue="1" operator="lessThan">
      <formula>0</formula>
    </cfRule>
  </conditionalFormatting>
  <conditionalFormatting sqref="F942">
    <cfRule type="cellIs" dxfId="3" priority="415" stopIfTrue="1" operator="lessThan">
      <formula>0</formula>
    </cfRule>
  </conditionalFormatting>
  <conditionalFormatting sqref="F943">
    <cfRule type="cellIs" dxfId="3" priority="414" stopIfTrue="1" operator="lessThan">
      <formula>0</formula>
    </cfRule>
  </conditionalFormatting>
  <conditionalFormatting sqref="F944">
    <cfRule type="cellIs" dxfId="3" priority="413" stopIfTrue="1" operator="lessThan">
      <formula>0</formula>
    </cfRule>
  </conditionalFormatting>
  <conditionalFormatting sqref="F945">
    <cfRule type="cellIs" dxfId="3" priority="412" stopIfTrue="1" operator="lessThan">
      <formula>0</formula>
    </cfRule>
  </conditionalFormatting>
  <conditionalFormatting sqref="F946">
    <cfRule type="cellIs" dxfId="3" priority="411" stopIfTrue="1" operator="lessThan">
      <formula>0</formula>
    </cfRule>
  </conditionalFormatting>
  <conditionalFormatting sqref="F947">
    <cfRule type="cellIs" dxfId="3" priority="410" stopIfTrue="1" operator="lessThan">
      <formula>0</formula>
    </cfRule>
  </conditionalFormatting>
  <conditionalFormatting sqref="F948">
    <cfRule type="cellIs" dxfId="3" priority="409" stopIfTrue="1" operator="lessThan">
      <formula>0</formula>
    </cfRule>
  </conditionalFormatting>
  <conditionalFormatting sqref="F949">
    <cfRule type="cellIs" dxfId="3" priority="408" stopIfTrue="1" operator="lessThan">
      <formula>0</formula>
    </cfRule>
  </conditionalFormatting>
  <conditionalFormatting sqref="F950">
    <cfRule type="cellIs" dxfId="3" priority="407" stopIfTrue="1" operator="lessThan">
      <formula>0</formula>
    </cfRule>
  </conditionalFormatting>
  <conditionalFormatting sqref="F951">
    <cfRule type="cellIs" dxfId="3" priority="406" stopIfTrue="1" operator="lessThan">
      <formula>0</formula>
    </cfRule>
  </conditionalFormatting>
  <conditionalFormatting sqref="F952">
    <cfRule type="cellIs" dxfId="3" priority="405" stopIfTrue="1" operator="lessThan">
      <formula>0</formula>
    </cfRule>
  </conditionalFormatting>
  <conditionalFormatting sqref="F953">
    <cfRule type="cellIs" dxfId="3" priority="404" stopIfTrue="1" operator="lessThan">
      <formula>0</formula>
    </cfRule>
  </conditionalFormatting>
  <conditionalFormatting sqref="F954">
    <cfRule type="cellIs" dxfId="3" priority="403" stopIfTrue="1" operator="lessThan">
      <formula>0</formula>
    </cfRule>
  </conditionalFormatting>
  <conditionalFormatting sqref="F955">
    <cfRule type="cellIs" dxfId="3" priority="402" stopIfTrue="1" operator="lessThan">
      <formula>0</formula>
    </cfRule>
  </conditionalFormatting>
  <conditionalFormatting sqref="F956">
    <cfRule type="cellIs" dxfId="3" priority="401" stopIfTrue="1" operator="lessThan">
      <formula>0</formula>
    </cfRule>
  </conditionalFormatting>
  <conditionalFormatting sqref="F957">
    <cfRule type="cellIs" dxfId="3" priority="400" stopIfTrue="1" operator="lessThan">
      <formula>0</formula>
    </cfRule>
  </conditionalFormatting>
  <conditionalFormatting sqref="F958">
    <cfRule type="cellIs" dxfId="3" priority="399" stopIfTrue="1" operator="lessThan">
      <formula>0</formula>
    </cfRule>
  </conditionalFormatting>
  <conditionalFormatting sqref="F959">
    <cfRule type="cellIs" dxfId="3" priority="396" stopIfTrue="1" operator="lessThan">
      <formula>0</formula>
    </cfRule>
  </conditionalFormatting>
  <conditionalFormatting sqref="F960">
    <cfRule type="cellIs" dxfId="3" priority="395" stopIfTrue="1" operator="lessThan">
      <formula>0</formula>
    </cfRule>
  </conditionalFormatting>
  <conditionalFormatting sqref="F961">
    <cfRule type="cellIs" dxfId="3" priority="394" stopIfTrue="1" operator="lessThan">
      <formula>0</formula>
    </cfRule>
  </conditionalFormatting>
  <conditionalFormatting sqref="F962">
    <cfRule type="cellIs" dxfId="3" priority="393" stopIfTrue="1" operator="lessThan">
      <formula>0</formula>
    </cfRule>
  </conditionalFormatting>
  <conditionalFormatting sqref="F963">
    <cfRule type="cellIs" dxfId="3" priority="392" stopIfTrue="1" operator="lessThan">
      <formula>0</formula>
    </cfRule>
  </conditionalFormatting>
  <conditionalFormatting sqref="F964">
    <cfRule type="cellIs" dxfId="3" priority="391" stopIfTrue="1" operator="lessThan">
      <formula>0</formula>
    </cfRule>
  </conditionalFormatting>
  <conditionalFormatting sqref="F965">
    <cfRule type="cellIs" dxfId="3" priority="390" stopIfTrue="1" operator="lessThan">
      <formula>0</formula>
    </cfRule>
  </conditionalFormatting>
  <conditionalFormatting sqref="F966">
    <cfRule type="cellIs" dxfId="3" priority="389" stopIfTrue="1" operator="lessThan">
      <formula>0</formula>
    </cfRule>
  </conditionalFormatting>
  <conditionalFormatting sqref="F967">
    <cfRule type="cellIs" dxfId="3" priority="388" stopIfTrue="1" operator="lessThan">
      <formula>0</formula>
    </cfRule>
  </conditionalFormatting>
  <conditionalFormatting sqref="F968">
    <cfRule type="cellIs" dxfId="3" priority="387" stopIfTrue="1" operator="lessThan">
      <formula>0</formula>
    </cfRule>
  </conditionalFormatting>
  <conditionalFormatting sqref="F969">
    <cfRule type="cellIs" dxfId="3" priority="386" stopIfTrue="1" operator="lessThan">
      <formula>0</formula>
    </cfRule>
  </conditionalFormatting>
  <conditionalFormatting sqref="F970">
    <cfRule type="cellIs" dxfId="3" priority="385" stopIfTrue="1" operator="lessThan">
      <formula>0</formula>
    </cfRule>
  </conditionalFormatting>
  <conditionalFormatting sqref="F971">
    <cfRule type="cellIs" dxfId="3" priority="384" stopIfTrue="1" operator="lessThan">
      <formula>0</formula>
    </cfRule>
  </conditionalFormatting>
  <conditionalFormatting sqref="F972">
    <cfRule type="cellIs" dxfId="3" priority="383" stopIfTrue="1" operator="lessThan">
      <formula>0</formula>
    </cfRule>
  </conditionalFormatting>
  <conditionalFormatting sqref="F973">
    <cfRule type="cellIs" dxfId="3" priority="382" stopIfTrue="1" operator="lessThan">
      <formula>0</formula>
    </cfRule>
  </conditionalFormatting>
  <conditionalFormatting sqref="F974">
    <cfRule type="cellIs" dxfId="3" priority="381" stopIfTrue="1" operator="lessThan">
      <formula>0</formula>
    </cfRule>
  </conditionalFormatting>
  <conditionalFormatting sqref="F975">
    <cfRule type="cellIs" dxfId="3" priority="380" stopIfTrue="1" operator="lessThan">
      <formula>0</formula>
    </cfRule>
  </conditionalFormatting>
  <conditionalFormatting sqref="F976">
    <cfRule type="cellIs" dxfId="3" priority="379" stopIfTrue="1" operator="lessThan">
      <formula>0</formula>
    </cfRule>
  </conditionalFormatting>
  <conditionalFormatting sqref="F977">
    <cfRule type="cellIs" dxfId="3" priority="378" stopIfTrue="1" operator="lessThan">
      <formula>0</formula>
    </cfRule>
  </conditionalFormatting>
  <conditionalFormatting sqref="F978">
    <cfRule type="cellIs" dxfId="3" priority="377" stopIfTrue="1" operator="lessThan">
      <formula>0</formula>
    </cfRule>
  </conditionalFormatting>
  <conditionalFormatting sqref="F979">
    <cfRule type="cellIs" dxfId="3" priority="376" stopIfTrue="1" operator="lessThan">
      <formula>0</formula>
    </cfRule>
  </conditionalFormatting>
  <conditionalFormatting sqref="F980">
    <cfRule type="cellIs" dxfId="3" priority="375" stopIfTrue="1" operator="lessThan">
      <formula>0</formula>
    </cfRule>
  </conditionalFormatting>
  <conditionalFormatting sqref="F981">
    <cfRule type="cellIs" dxfId="3" priority="374" stopIfTrue="1" operator="lessThan">
      <formula>0</formula>
    </cfRule>
  </conditionalFormatting>
  <conditionalFormatting sqref="F982">
    <cfRule type="cellIs" dxfId="3" priority="373" stopIfTrue="1" operator="lessThan">
      <formula>0</formula>
    </cfRule>
  </conditionalFormatting>
  <conditionalFormatting sqref="F983">
    <cfRule type="cellIs" dxfId="3" priority="372" stopIfTrue="1" operator="lessThan">
      <formula>0</formula>
    </cfRule>
  </conditionalFormatting>
  <conditionalFormatting sqref="F984">
    <cfRule type="cellIs" dxfId="3" priority="371" stopIfTrue="1" operator="lessThan">
      <formula>0</formula>
    </cfRule>
  </conditionalFormatting>
  <conditionalFormatting sqref="F985">
    <cfRule type="cellIs" dxfId="3" priority="370" stopIfTrue="1" operator="lessThan">
      <formula>0</formula>
    </cfRule>
  </conditionalFormatting>
  <conditionalFormatting sqref="F986">
    <cfRule type="cellIs" dxfId="3" priority="369" stopIfTrue="1" operator="lessThan">
      <formula>0</formula>
    </cfRule>
  </conditionalFormatting>
  <conditionalFormatting sqref="F987">
    <cfRule type="cellIs" dxfId="3" priority="368" stopIfTrue="1" operator="lessThan">
      <formula>0</formula>
    </cfRule>
  </conditionalFormatting>
  <conditionalFormatting sqref="F988">
    <cfRule type="cellIs" dxfId="3" priority="367" stopIfTrue="1" operator="lessThan">
      <formula>0</formula>
    </cfRule>
  </conditionalFormatting>
  <conditionalFormatting sqref="F989">
    <cfRule type="cellIs" dxfId="3" priority="366" stopIfTrue="1" operator="lessThan">
      <formula>0</formula>
    </cfRule>
  </conditionalFormatting>
  <conditionalFormatting sqref="F990">
    <cfRule type="cellIs" dxfId="3" priority="365" stopIfTrue="1" operator="lessThan">
      <formula>0</formula>
    </cfRule>
  </conditionalFormatting>
  <conditionalFormatting sqref="F991">
    <cfRule type="cellIs" dxfId="3" priority="364" stopIfTrue="1" operator="lessThan">
      <formula>0</formula>
    </cfRule>
  </conditionalFormatting>
  <conditionalFormatting sqref="F992">
    <cfRule type="cellIs" dxfId="3" priority="363" stopIfTrue="1" operator="lessThan">
      <formula>0</formula>
    </cfRule>
  </conditionalFormatting>
  <conditionalFormatting sqref="F993">
    <cfRule type="cellIs" dxfId="3" priority="362" stopIfTrue="1" operator="lessThan">
      <formula>0</formula>
    </cfRule>
  </conditionalFormatting>
  <conditionalFormatting sqref="F994">
    <cfRule type="cellIs" dxfId="3" priority="361" stopIfTrue="1" operator="lessThan">
      <formula>0</formula>
    </cfRule>
  </conditionalFormatting>
  <conditionalFormatting sqref="F995">
    <cfRule type="cellIs" dxfId="3" priority="360" stopIfTrue="1" operator="lessThan">
      <formula>0</formula>
    </cfRule>
  </conditionalFormatting>
  <conditionalFormatting sqref="F996">
    <cfRule type="cellIs" dxfId="3" priority="359" stopIfTrue="1" operator="lessThan">
      <formula>0</formula>
    </cfRule>
  </conditionalFormatting>
  <conditionalFormatting sqref="F997">
    <cfRule type="cellIs" dxfId="3" priority="358" stopIfTrue="1" operator="lessThan">
      <formula>0</formula>
    </cfRule>
  </conditionalFormatting>
  <conditionalFormatting sqref="F998">
    <cfRule type="cellIs" dxfId="3" priority="357" stopIfTrue="1" operator="lessThan">
      <formula>0</formula>
    </cfRule>
  </conditionalFormatting>
  <conditionalFormatting sqref="F999">
    <cfRule type="cellIs" dxfId="3" priority="356" stopIfTrue="1" operator="lessThan">
      <formula>0</formula>
    </cfRule>
  </conditionalFormatting>
  <conditionalFormatting sqref="F1000">
    <cfRule type="cellIs" dxfId="3" priority="355" stopIfTrue="1" operator="lessThan">
      <formula>0</formula>
    </cfRule>
  </conditionalFormatting>
  <conditionalFormatting sqref="F1001">
    <cfRule type="cellIs" dxfId="3" priority="354" stopIfTrue="1" operator="lessThan">
      <formula>0</formula>
    </cfRule>
  </conditionalFormatting>
  <conditionalFormatting sqref="F1002">
    <cfRule type="cellIs" dxfId="3" priority="353" stopIfTrue="1" operator="lessThan">
      <formula>0</formula>
    </cfRule>
  </conditionalFormatting>
  <conditionalFormatting sqref="F1003">
    <cfRule type="cellIs" dxfId="3" priority="352" stopIfTrue="1" operator="lessThan">
      <formula>0</formula>
    </cfRule>
  </conditionalFormatting>
  <conditionalFormatting sqref="F1004">
    <cfRule type="cellIs" dxfId="3" priority="351" stopIfTrue="1" operator="lessThan">
      <formula>0</formula>
    </cfRule>
  </conditionalFormatting>
  <conditionalFormatting sqref="F1005">
    <cfRule type="cellIs" dxfId="3" priority="350" stopIfTrue="1" operator="lessThan">
      <formula>0</formula>
    </cfRule>
  </conditionalFormatting>
  <conditionalFormatting sqref="F1006">
    <cfRule type="cellIs" dxfId="3" priority="349" stopIfTrue="1" operator="lessThan">
      <formula>0</formula>
    </cfRule>
  </conditionalFormatting>
  <conditionalFormatting sqref="F1007">
    <cfRule type="cellIs" dxfId="3" priority="348" stopIfTrue="1" operator="lessThan">
      <formula>0</formula>
    </cfRule>
  </conditionalFormatting>
  <conditionalFormatting sqref="F1008">
    <cfRule type="cellIs" dxfId="3" priority="347" stopIfTrue="1" operator="lessThan">
      <formula>0</formula>
    </cfRule>
  </conditionalFormatting>
  <conditionalFormatting sqref="F1009">
    <cfRule type="cellIs" dxfId="3" priority="346" stopIfTrue="1" operator="lessThan">
      <formula>0</formula>
    </cfRule>
  </conditionalFormatting>
  <conditionalFormatting sqref="F1010">
    <cfRule type="cellIs" dxfId="3" priority="345" stopIfTrue="1" operator="lessThan">
      <formula>0</formula>
    </cfRule>
  </conditionalFormatting>
  <conditionalFormatting sqref="F1011">
    <cfRule type="cellIs" dxfId="3" priority="344" stopIfTrue="1" operator="lessThan">
      <formula>0</formula>
    </cfRule>
  </conditionalFormatting>
  <conditionalFormatting sqref="F1012">
    <cfRule type="cellIs" dxfId="3" priority="343" stopIfTrue="1" operator="lessThan">
      <formula>0</formula>
    </cfRule>
  </conditionalFormatting>
  <conditionalFormatting sqref="F1013">
    <cfRule type="cellIs" dxfId="3" priority="342" stopIfTrue="1" operator="lessThan">
      <formula>0</formula>
    </cfRule>
  </conditionalFormatting>
  <conditionalFormatting sqref="F1014">
    <cfRule type="cellIs" dxfId="3" priority="341" stopIfTrue="1" operator="lessThan">
      <formula>0</formula>
    </cfRule>
  </conditionalFormatting>
  <conditionalFormatting sqref="F1015">
    <cfRule type="cellIs" dxfId="3" priority="340" stopIfTrue="1" operator="lessThan">
      <formula>0</formula>
    </cfRule>
  </conditionalFormatting>
  <conditionalFormatting sqref="F1016">
    <cfRule type="cellIs" dxfId="3" priority="339" stopIfTrue="1" operator="lessThan">
      <formula>0</formula>
    </cfRule>
  </conditionalFormatting>
  <conditionalFormatting sqref="F1017">
    <cfRule type="cellIs" dxfId="3" priority="338" stopIfTrue="1" operator="lessThan">
      <formula>0</formula>
    </cfRule>
  </conditionalFormatting>
  <conditionalFormatting sqref="F1018">
    <cfRule type="cellIs" dxfId="3" priority="337" stopIfTrue="1" operator="lessThan">
      <formula>0</formula>
    </cfRule>
  </conditionalFormatting>
  <conditionalFormatting sqref="F1019">
    <cfRule type="cellIs" dxfId="3" priority="336" stopIfTrue="1" operator="lessThan">
      <formula>0</formula>
    </cfRule>
  </conditionalFormatting>
  <conditionalFormatting sqref="F1020">
    <cfRule type="cellIs" dxfId="3" priority="335" stopIfTrue="1" operator="lessThan">
      <formula>0</formula>
    </cfRule>
  </conditionalFormatting>
  <conditionalFormatting sqref="F1021">
    <cfRule type="cellIs" dxfId="3" priority="334" stopIfTrue="1" operator="lessThan">
      <formula>0</formula>
    </cfRule>
  </conditionalFormatting>
  <conditionalFormatting sqref="F1022">
    <cfRule type="cellIs" dxfId="3" priority="333" stopIfTrue="1" operator="lessThan">
      <formula>0</formula>
    </cfRule>
  </conditionalFormatting>
  <conditionalFormatting sqref="F1023">
    <cfRule type="cellIs" dxfId="3" priority="331" stopIfTrue="1" operator="lessThan">
      <formula>0</formula>
    </cfRule>
  </conditionalFormatting>
  <conditionalFormatting sqref="F1024">
    <cfRule type="cellIs" dxfId="3" priority="330" stopIfTrue="1" operator="lessThan">
      <formula>0</formula>
    </cfRule>
  </conditionalFormatting>
  <conditionalFormatting sqref="F1025">
    <cfRule type="cellIs" dxfId="3" priority="329" stopIfTrue="1" operator="lessThan">
      <formula>0</formula>
    </cfRule>
  </conditionalFormatting>
  <conditionalFormatting sqref="F1026">
    <cfRule type="cellIs" dxfId="3" priority="328" stopIfTrue="1" operator="lessThan">
      <formula>0</formula>
    </cfRule>
  </conditionalFormatting>
  <conditionalFormatting sqref="F1027">
    <cfRule type="cellIs" dxfId="3" priority="327" stopIfTrue="1" operator="lessThan">
      <formula>0</formula>
    </cfRule>
  </conditionalFormatting>
  <conditionalFormatting sqref="F1028">
    <cfRule type="cellIs" dxfId="3" priority="326" stopIfTrue="1" operator="lessThan">
      <formula>0</formula>
    </cfRule>
  </conditionalFormatting>
  <conditionalFormatting sqref="F1029">
    <cfRule type="cellIs" dxfId="3" priority="325" stopIfTrue="1" operator="lessThan">
      <formula>0</formula>
    </cfRule>
  </conditionalFormatting>
  <conditionalFormatting sqref="F1030">
    <cfRule type="cellIs" dxfId="3" priority="324" stopIfTrue="1" operator="lessThan">
      <formula>0</formula>
    </cfRule>
  </conditionalFormatting>
  <conditionalFormatting sqref="F1031">
    <cfRule type="cellIs" dxfId="3" priority="323" stopIfTrue="1" operator="lessThan">
      <formula>0</formula>
    </cfRule>
  </conditionalFormatting>
  <conditionalFormatting sqref="F1032">
    <cfRule type="cellIs" dxfId="3" priority="322" stopIfTrue="1" operator="lessThan">
      <formula>0</formula>
    </cfRule>
  </conditionalFormatting>
  <conditionalFormatting sqref="F1033">
    <cfRule type="cellIs" dxfId="3" priority="321" stopIfTrue="1" operator="lessThan">
      <formula>0</formula>
    </cfRule>
  </conditionalFormatting>
  <conditionalFormatting sqref="F1034">
    <cfRule type="cellIs" dxfId="3" priority="320" stopIfTrue="1" operator="lessThan">
      <formula>0</formula>
    </cfRule>
  </conditionalFormatting>
  <conditionalFormatting sqref="F1035">
    <cfRule type="cellIs" dxfId="3" priority="319" stopIfTrue="1" operator="lessThan">
      <formula>0</formula>
    </cfRule>
  </conditionalFormatting>
  <conditionalFormatting sqref="F1036">
    <cfRule type="cellIs" dxfId="3" priority="318" stopIfTrue="1" operator="lessThan">
      <formula>0</formula>
    </cfRule>
  </conditionalFormatting>
  <conditionalFormatting sqref="F1037">
    <cfRule type="cellIs" dxfId="3" priority="317" stopIfTrue="1" operator="lessThan">
      <formula>0</formula>
    </cfRule>
  </conditionalFormatting>
  <conditionalFormatting sqref="F1038">
    <cfRule type="cellIs" dxfId="3" priority="316" stopIfTrue="1" operator="lessThan">
      <formula>0</formula>
    </cfRule>
  </conditionalFormatting>
  <conditionalFormatting sqref="F1039">
    <cfRule type="cellIs" dxfId="3" priority="315" stopIfTrue="1" operator="lessThan">
      <formula>0</formula>
    </cfRule>
  </conditionalFormatting>
  <conditionalFormatting sqref="F1040">
    <cfRule type="cellIs" dxfId="3" priority="314" stopIfTrue="1" operator="lessThan">
      <formula>0</formula>
    </cfRule>
  </conditionalFormatting>
  <conditionalFormatting sqref="F1041">
    <cfRule type="cellIs" dxfId="3" priority="313" stopIfTrue="1" operator="lessThan">
      <formula>0</formula>
    </cfRule>
  </conditionalFormatting>
  <conditionalFormatting sqref="F1042">
    <cfRule type="cellIs" dxfId="3" priority="312" stopIfTrue="1" operator="lessThan">
      <formula>0</formula>
    </cfRule>
  </conditionalFormatting>
  <conditionalFormatting sqref="F1043">
    <cfRule type="cellIs" dxfId="3" priority="311" stopIfTrue="1" operator="lessThan">
      <formula>0</formula>
    </cfRule>
  </conditionalFormatting>
  <conditionalFormatting sqref="F1044">
    <cfRule type="cellIs" dxfId="3" priority="310" stopIfTrue="1" operator="lessThan">
      <formula>0</formula>
    </cfRule>
  </conditionalFormatting>
  <conditionalFormatting sqref="F1045">
    <cfRule type="cellIs" dxfId="3" priority="309" stopIfTrue="1" operator="lessThan">
      <formula>0</formula>
    </cfRule>
  </conditionalFormatting>
  <conditionalFormatting sqref="F1046">
    <cfRule type="cellIs" dxfId="3" priority="308" stopIfTrue="1" operator="lessThan">
      <formula>0</formula>
    </cfRule>
  </conditionalFormatting>
  <conditionalFormatting sqref="F1047">
    <cfRule type="cellIs" dxfId="3" priority="307" stopIfTrue="1" operator="lessThan">
      <formula>0</formula>
    </cfRule>
  </conditionalFormatting>
  <conditionalFormatting sqref="F1048">
    <cfRule type="cellIs" dxfId="3" priority="306" stopIfTrue="1" operator="lessThan">
      <formula>0</formula>
    </cfRule>
  </conditionalFormatting>
  <conditionalFormatting sqref="F1049">
    <cfRule type="cellIs" dxfId="3" priority="305" stopIfTrue="1" operator="lessThan">
      <formula>0</formula>
    </cfRule>
  </conditionalFormatting>
  <conditionalFormatting sqref="F1050">
    <cfRule type="cellIs" dxfId="3" priority="304" stopIfTrue="1" operator="lessThan">
      <formula>0</formula>
    </cfRule>
  </conditionalFormatting>
  <conditionalFormatting sqref="F1051">
    <cfRule type="cellIs" dxfId="3" priority="303" stopIfTrue="1" operator="lessThan">
      <formula>0</formula>
    </cfRule>
  </conditionalFormatting>
  <conditionalFormatting sqref="F1052">
    <cfRule type="cellIs" dxfId="3" priority="302" stopIfTrue="1" operator="lessThan">
      <formula>0</formula>
    </cfRule>
  </conditionalFormatting>
  <conditionalFormatting sqref="F1053">
    <cfRule type="cellIs" dxfId="3" priority="301" stopIfTrue="1" operator="lessThan">
      <formula>0</formula>
    </cfRule>
  </conditionalFormatting>
  <conditionalFormatting sqref="F1054">
    <cfRule type="cellIs" dxfId="3" priority="300" stopIfTrue="1" operator="lessThan">
      <formula>0</formula>
    </cfRule>
  </conditionalFormatting>
  <conditionalFormatting sqref="F1055">
    <cfRule type="cellIs" dxfId="3" priority="299" stopIfTrue="1" operator="lessThan">
      <formula>0</formula>
    </cfRule>
  </conditionalFormatting>
  <conditionalFormatting sqref="F1056">
    <cfRule type="cellIs" dxfId="3" priority="298" stopIfTrue="1" operator="lessThan">
      <formula>0</formula>
    </cfRule>
  </conditionalFormatting>
  <conditionalFormatting sqref="F1057">
    <cfRule type="cellIs" dxfId="3" priority="297" stopIfTrue="1" operator="lessThan">
      <formula>0</formula>
    </cfRule>
  </conditionalFormatting>
  <conditionalFormatting sqref="F1058">
    <cfRule type="cellIs" dxfId="3" priority="296" stopIfTrue="1" operator="lessThan">
      <formula>0</formula>
    </cfRule>
  </conditionalFormatting>
  <conditionalFormatting sqref="F1059">
    <cfRule type="cellIs" dxfId="3" priority="295" stopIfTrue="1" operator="lessThan">
      <formula>0</formula>
    </cfRule>
  </conditionalFormatting>
  <conditionalFormatting sqref="F1060">
    <cfRule type="cellIs" dxfId="3" priority="294" stopIfTrue="1" operator="lessThan">
      <formula>0</formula>
    </cfRule>
  </conditionalFormatting>
  <conditionalFormatting sqref="F1061">
    <cfRule type="cellIs" dxfId="3" priority="293" stopIfTrue="1" operator="lessThan">
      <formula>0</formula>
    </cfRule>
  </conditionalFormatting>
  <conditionalFormatting sqref="F1062">
    <cfRule type="cellIs" dxfId="3" priority="292" stopIfTrue="1" operator="lessThan">
      <formula>0</formula>
    </cfRule>
  </conditionalFormatting>
  <conditionalFormatting sqref="F1063">
    <cfRule type="cellIs" dxfId="3" priority="291" stopIfTrue="1" operator="lessThan">
      <formula>0</formula>
    </cfRule>
  </conditionalFormatting>
  <conditionalFormatting sqref="F1064">
    <cfRule type="cellIs" dxfId="3" priority="290" stopIfTrue="1" operator="lessThan">
      <formula>0</formula>
    </cfRule>
  </conditionalFormatting>
  <conditionalFormatting sqref="F1065">
    <cfRule type="cellIs" dxfId="3" priority="289" stopIfTrue="1" operator="lessThan">
      <formula>0</formula>
    </cfRule>
  </conditionalFormatting>
  <conditionalFormatting sqref="F1066">
    <cfRule type="cellIs" dxfId="3" priority="288" stopIfTrue="1" operator="lessThan">
      <formula>0</formula>
    </cfRule>
  </conditionalFormatting>
  <conditionalFormatting sqref="F1067">
    <cfRule type="cellIs" dxfId="3" priority="287" stopIfTrue="1" operator="lessThan">
      <formula>0</formula>
    </cfRule>
  </conditionalFormatting>
  <conditionalFormatting sqref="F1068">
    <cfRule type="cellIs" dxfId="3" priority="286" stopIfTrue="1" operator="lessThan">
      <formula>0</formula>
    </cfRule>
  </conditionalFormatting>
  <conditionalFormatting sqref="F1069">
    <cfRule type="cellIs" dxfId="3" priority="285" stopIfTrue="1" operator="lessThan">
      <formula>0</formula>
    </cfRule>
  </conditionalFormatting>
  <conditionalFormatting sqref="F1070">
    <cfRule type="cellIs" dxfId="3" priority="284" stopIfTrue="1" operator="lessThan">
      <formula>0</formula>
    </cfRule>
  </conditionalFormatting>
  <conditionalFormatting sqref="F1071">
    <cfRule type="cellIs" dxfId="3" priority="283" stopIfTrue="1" operator="lessThan">
      <formula>0</formula>
    </cfRule>
  </conditionalFormatting>
  <conditionalFormatting sqref="F1072">
    <cfRule type="cellIs" dxfId="3" priority="282" stopIfTrue="1" operator="lessThan">
      <formula>0</formula>
    </cfRule>
  </conditionalFormatting>
  <conditionalFormatting sqref="F1073">
    <cfRule type="cellIs" dxfId="3" priority="281" stopIfTrue="1" operator="lessThan">
      <formula>0</formula>
    </cfRule>
  </conditionalFormatting>
  <conditionalFormatting sqref="F1074">
    <cfRule type="cellIs" dxfId="3" priority="280" stopIfTrue="1" operator="lessThan">
      <formula>0</formula>
    </cfRule>
  </conditionalFormatting>
  <conditionalFormatting sqref="F1075">
    <cfRule type="cellIs" dxfId="3" priority="279" stopIfTrue="1" operator="lessThan">
      <formula>0</formula>
    </cfRule>
  </conditionalFormatting>
  <conditionalFormatting sqref="F1076">
    <cfRule type="cellIs" dxfId="3" priority="278" stopIfTrue="1" operator="lessThan">
      <formula>0</formula>
    </cfRule>
  </conditionalFormatting>
  <conditionalFormatting sqref="F1077">
    <cfRule type="cellIs" dxfId="3" priority="277" stopIfTrue="1" operator="lessThan">
      <formula>0</formula>
    </cfRule>
  </conditionalFormatting>
  <conditionalFormatting sqref="F1078">
    <cfRule type="cellIs" dxfId="3" priority="276" stopIfTrue="1" operator="lessThan">
      <formula>0</formula>
    </cfRule>
  </conditionalFormatting>
  <conditionalFormatting sqref="F1079">
    <cfRule type="cellIs" dxfId="3" priority="275" stopIfTrue="1" operator="lessThan">
      <formula>0</formula>
    </cfRule>
  </conditionalFormatting>
  <conditionalFormatting sqref="F1080">
    <cfRule type="cellIs" dxfId="3" priority="274" stopIfTrue="1" operator="lessThan">
      <formula>0</formula>
    </cfRule>
  </conditionalFormatting>
  <conditionalFormatting sqref="F1081">
    <cfRule type="cellIs" dxfId="3" priority="273" stopIfTrue="1" operator="lessThan">
      <formula>0</formula>
    </cfRule>
  </conditionalFormatting>
  <conditionalFormatting sqref="F1082">
    <cfRule type="cellIs" dxfId="3" priority="272" stopIfTrue="1" operator="lessThan">
      <formula>0</formula>
    </cfRule>
  </conditionalFormatting>
  <conditionalFormatting sqref="F1083">
    <cfRule type="cellIs" dxfId="3" priority="271" stopIfTrue="1" operator="lessThan">
      <formula>0</formula>
    </cfRule>
  </conditionalFormatting>
  <conditionalFormatting sqref="F1084">
    <cfRule type="cellIs" dxfId="3" priority="270" stopIfTrue="1" operator="lessThan">
      <formula>0</formula>
    </cfRule>
  </conditionalFormatting>
  <conditionalFormatting sqref="F1085">
    <cfRule type="cellIs" dxfId="3" priority="269" stopIfTrue="1" operator="lessThan">
      <formula>0</formula>
    </cfRule>
  </conditionalFormatting>
  <conditionalFormatting sqref="F1086">
    <cfRule type="cellIs" dxfId="3" priority="268" stopIfTrue="1" operator="lessThan">
      <formula>0</formula>
    </cfRule>
  </conditionalFormatting>
  <conditionalFormatting sqref="F1087">
    <cfRule type="cellIs" dxfId="3" priority="267" stopIfTrue="1" operator="lessThan">
      <formula>0</formula>
    </cfRule>
  </conditionalFormatting>
  <conditionalFormatting sqref="F1088">
    <cfRule type="cellIs" dxfId="3" priority="266" stopIfTrue="1" operator="lessThan">
      <formula>0</formula>
    </cfRule>
  </conditionalFormatting>
  <conditionalFormatting sqref="F1089">
    <cfRule type="cellIs" dxfId="3" priority="265" stopIfTrue="1" operator="lessThan">
      <formula>0</formula>
    </cfRule>
  </conditionalFormatting>
  <conditionalFormatting sqref="F1090">
    <cfRule type="cellIs" dxfId="3" priority="264" stopIfTrue="1" operator="lessThan">
      <formula>0</formula>
    </cfRule>
  </conditionalFormatting>
  <conditionalFormatting sqref="F1091">
    <cfRule type="cellIs" dxfId="3" priority="263" stopIfTrue="1" operator="lessThan">
      <formula>0</formula>
    </cfRule>
  </conditionalFormatting>
  <conditionalFormatting sqref="F1092">
    <cfRule type="cellIs" dxfId="3" priority="262" stopIfTrue="1" operator="lessThan">
      <formula>0</formula>
    </cfRule>
  </conditionalFormatting>
  <conditionalFormatting sqref="F1093">
    <cfRule type="cellIs" dxfId="3" priority="260" stopIfTrue="1" operator="lessThan">
      <formula>0</formula>
    </cfRule>
  </conditionalFormatting>
  <conditionalFormatting sqref="F1094">
    <cfRule type="cellIs" dxfId="3" priority="259" stopIfTrue="1" operator="lessThan">
      <formula>0</formula>
    </cfRule>
  </conditionalFormatting>
  <conditionalFormatting sqref="F1095">
    <cfRule type="cellIs" dxfId="3" priority="258" stopIfTrue="1" operator="lessThan">
      <formula>0</formula>
    </cfRule>
  </conditionalFormatting>
  <conditionalFormatting sqref="F1096">
    <cfRule type="cellIs" dxfId="3" priority="257" stopIfTrue="1" operator="lessThan">
      <formula>0</formula>
    </cfRule>
  </conditionalFormatting>
  <conditionalFormatting sqref="F1097">
    <cfRule type="cellIs" dxfId="3" priority="256" stopIfTrue="1" operator="lessThan">
      <formula>0</formula>
    </cfRule>
  </conditionalFormatting>
  <conditionalFormatting sqref="F1098">
    <cfRule type="cellIs" dxfId="3" priority="255" stopIfTrue="1" operator="lessThan">
      <formula>0</formula>
    </cfRule>
  </conditionalFormatting>
  <conditionalFormatting sqref="F1099">
    <cfRule type="cellIs" dxfId="3" priority="254" stopIfTrue="1" operator="lessThan">
      <formula>0</formula>
    </cfRule>
  </conditionalFormatting>
  <conditionalFormatting sqref="F1100">
    <cfRule type="cellIs" dxfId="3" priority="253" stopIfTrue="1" operator="lessThan">
      <formula>0</formula>
    </cfRule>
  </conditionalFormatting>
  <conditionalFormatting sqref="F1101">
    <cfRule type="cellIs" dxfId="3" priority="252" stopIfTrue="1" operator="lessThan">
      <formula>0</formula>
    </cfRule>
  </conditionalFormatting>
  <conditionalFormatting sqref="F1102">
    <cfRule type="cellIs" dxfId="3" priority="251" stopIfTrue="1" operator="lessThan">
      <formula>0</formula>
    </cfRule>
  </conditionalFormatting>
  <conditionalFormatting sqref="F1103">
    <cfRule type="cellIs" dxfId="3" priority="250" stopIfTrue="1" operator="lessThan">
      <formula>0</formula>
    </cfRule>
  </conditionalFormatting>
  <conditionalFormatting sqref="F1104">
    <cfRule type="cellIs" dxfId="3" priority="249" stopIfTrue="1" operator="lessThan">
      <formula>0</formula>
    </cfRule>
  </conditionalFormatting>
  <conditionalFormatting sqref="F1105">
    <cfRule type="cellIs" dxfId="3" priority="248" stopIfTrue="1" operator="lessThan">
      <formula>0</formula>
    </cfRule>
  </conditionalFormatting>
  <conditionalFormatting sqref="F1106">
    <cfRule type="cellIs" dxfId="3" priority="247" stopIfTrue="1" operator="lessThan">
      <formula>0</formula>
    </cfRule>
  </conditionalFormatting>
  <conditionalFormatting sqref="F1107">
    <cfRule type="cellIs" dxfId="3" priority="246" stopIfTrue="1" operator="lessThan">
      <formula>0</formula>
    </cfRule>
  </conditionalFormatting>
  <conditionalFormatting sqref="F1108">
    <cfRule type="cellIs" dxfId="3" priority="245" stopIfTrue="1" operator="lessThan">
      <formula>0</formula>
    </cfRule>
  </conditionalFormatting>
  <conditionalFormatting sqref="F1109">
    <cfRule type="cellIs" dxfId="3" priority="244" stopIfTrue="1" operator="lessThan">
      <formula>0</formula>
    </cfRule>
  </conditionalFormatting>
  <conditionalFormatting sqref="F1110">
    <cfRule type="cellIs" dxfId="3" priority="243" stopIfTrue="1" operator="lessThan">
      <formula>0</formula>
    </cfRule>
  </conditionalFormatting>
  <conditionalFormatting sqref="F1111">
    <cfRule type="cellIs" dxfId="3" priority="242" stopIfTrue="1" operator="lessThan">
      <formula>0</formula>
    </cfRule>
  </conditionalFormatting>
  <conditionalFormatting sqref="F1112">
    <cfRule type="cellIs" dxfId="3" priority="241" stopIfTrue="1" operator="lessThan">
      <formula>0</formula>
    </cfRule>
  </conditionalFormatting>
  <conditionalFormatting sqref="F1113">
    <cfRule type="cellIs" dxfId="3" priority="239" stopIfTrue="1" operator="lessThan">
      <formula>0</formula>
    </cfRule>
  </conditionalFormatting>
  <conditionalFormatting sqref="F1114">
    <cfRule type="cellIs" dxfId="3" priority="238" stopIfTrue="1" operator="lessThan">
      <formula>0</formula>
    </cfRule>
  </conditionalFormatting>
  <conditionalFormatting sqref="F1115">
    <cfRule type="cellIs" dxfId="3" priority="237" stopIfTrue="1" operator="lessThan">
      <formula>0</formula>
    </cfRule>
  </conditionalFormatting>
  <conditionalFormatting sqref="F1116">
    <cfRule type="cellIs" dxfId="3" priority="236" stopIfTrue="1" operator="lessThan">
      <formula>0</formula>
    </cfRule>
  </conditionalFormatting>
  <conditionalFormatting sqref="F1117">
    <cfRule type="cellIs" dxfId="3" priority="235" stopIfTrue="1" operator="lessThan">
      <formula>0</formula>
    </cfRule>
  </conditionalFormatting>
  <conditionalFormatting sqref="F1118">
    <cfRule type="cellIs" dxfId="3" priority="234" stopIfTrue="1" operator="lessThan">
      <formula>0</formula>
    </cfRule>
  </conditionalFormatting>
  <conditionalFormatting sqref="F1119">
    <cfRule type="cellIs" dxfId="3" priority="233" stopIfTrue="1" operator="lessThan">
      <formula>0</formula>
    </cfRule>
  </conditionalFormatting>
  <conditionalFormatting sqref="F1120">
    <cfRule type="cellIs" dxfId="3" priority="232" stopIfTrue="1" operator="lessThan">
      <formula>0</formula>
    </cfRule>
  </conditionalFormatting>
  <conditionalFormatting sqref="F1121">
    <cfRule type="cellIs" dxfId="3" priority="231" stopIfTrue="1" operator="lessThan">
      <formula>0</formula>
    </cfRule>
  </conditionalFormatting>
  <conditionalFormatting sqref="F1122">
    <cfRule type="cellIs" dxfId="3" priority="230" stopIfTrue="1" operator="lessThan">
      <formula>0</formula>
    </cfRule>
  </conditionalFormatting>
  <conditionalFormatting sqref="F1123">
    <cfRule type="cellIs" dxfId="3" priority="229" stopIfTrue="1" operator="lessThan">
      <formula>0</formula>
    </cfRule>
  </conditionalFormatting>
  <conditionalFormatting sqref="F1124">
    <cfRule type="cellIs" dxfId="3" priority="228" stopIfTrue="1" operator="lessThan">
      <formula>0</formula>
    </cfRule>
  </conditionalFormatting>
  <conditionalFormatting sqref="F1125">
    <cfRule type="cellIs" dxfId="3" priority="227" stopIfTrue="1" operator="lessThan">
      <formula>0</formula>
    </cfRule>
  </conditionalFormatting>
  <conditionalFormatting sqref="F1126">
    <cfRule type="cellIs" dxfId="3" priority="226" stopIfTrue="1" operator="lessThan">
      <formula>0</formula>
    </cfRule>
  </conditionalFormatting>
  <conditionalFormatting sqref="F1127">
    <cfRule type="cellIs" dxfId="3" priority="225" stopIfTrue="1" operator="lessThan">
      <formula>0</formula>
    </cfRule>
  </conditionalFormatting>
  <conditionalFormatting sqref="F1128">
    <cfRule type="cellIs" dxfId="3" priority="224" stopIfTrue="1" operator="lessThan">
      <formula>0</formula>
    </cfRule>
  </conditionalFormatting>
  <conditionalFormatting sqref="F1129">
    <cfRule type="cellIs" dxfId="3" priority="223" stopIfTrue="1" operator="lessThan">
      <formula>0</formula>
    </cfRule>
  </conditionalFormatting>
  <conditionalFormatting sqref="F1130">
    <cfRule type="cellIs" dxfId="3" priority="222" stopIfTrue="1" operator="lessThan">
      <formula>0</formula>
    </cfRule>
  </conditionalFormatting>
  <conditionalFormatting sqref="F1131">
    <cfRule type="cellIs" dxfId="3" priority="221" stopIfTrue="1" operator="lessThan">
      <formula>0</formula>
    </cfRule>
  </conditionalFormatting>
  <conditionalFormatting sqref="F1132">
    <cfRule type="cellIs" dxfId="3" priority="220" stopIfTrue="1" operator="lessThan">
      <formula>0</formula>
    </cfRule>
  </conditionalFormatting>
  <conditionalFormatting sqref="F1133">
    <cfRule type="cellIs" dxfId="3" priority="219" stopIfTrue="1" operator="lessThan">
      <formula>0</formula>
    </cfRule>
  </conditionalFormatting>
  <conditionalFormatting sqref="F1134">
    <cfRule type="cellIs" dxfId="3" priority="218" stopIfTrue="1" operator="lessThan">
      <formula>0</formula>
    </cfRule>
  </conditionalFormatting>
  <conditionalFormatting sqref="F1135">
    <cfRule type="cellIs" dxfId="3" priority="217" stopIfTrue="1" operator="lessThan">
      <formula>0</formula>
    </cfRule>
  </conditionalFormatting>
  <conditionalFormatting sqref="F1136">
    <cfRule type="cellIs" dxfId="3" priority="216" stopIfTrue="1" operator="lessThan">
      <formula>0</formula>
    </cfRule>
  </conditionalFormatting>
  <conditionalFormatting sqref="F1137">
    <cfRule type="cellIs" dxfId="3" priority="215" stopIfTrue="1" operator="lessThan">
      <formula>0</formula>
    </cfRule>
  </conditionalFormatting>
  <conditionalFormatting sqref="F1138">
    <cfRule type="cellIs" dxfId="3" priority="214" stopIfTrue="1" operator="lessThan">
      <formula>0</formula>
    </cfRule>
  </conditionalFormatting>
  <conditionalFormatting sqref="F1139">
    <cfRule type="cellIs" dxfId="3" priority="213" stopIfTrue="1" operator="lessThan">
      <formula>0</formula>
    </cfRule>
  </conditionalFormatting>
  <conditionalFormatting sqref="F1140">
    <cfRule type="cellIs" dxfId="3" priority="211" stopIfTrue="1" operator="lessThan">
      <formula>0</formula>
    </cfRule>
  </conditionalFormatting>
  <conditionalFormatting sqref="F1141">
    <cfRule type="cellIs" dxfId="3" priority="210" stopIfTrue="1" operator="lessThan">
      <formula>0</formula>
    </cfRule>
  </conditionalFormatting>
  <conditionalFormatting sqref="F1142">
    <cfRule type="cellIs" dxfId="3" priority="209" stopIfTrue="1" operator="lessThan">
      <formula>0</formula>
    </cfRule>
  </conditionalFormatting>
  <conditionalFormatting sqref="F1143">
    <cfRule type="cellIs" dxfId="3" priority="208" stopIfTrue="1" operator="lessThan">
      <formula>0</formula>
    </cfRule>
  </conditionalFormatting>
  <conditionalFormatting sqref="F1144">
    <cfRule type="cellIs" dxfId="3" priority="207" stopIfTrue="1" operator="lessThan">
      <formula>0</formula>
    </cfRule>
  </conditionalFormatting>
  <conditionalFormatting sqref="F1145">
    <cfRule type="cellIs" dxfId="3" priority="206" stopIfTrue="1" operator="lessThan">
      <formula>0</formula>
    </cfRule>
  </conditionalFormatting>
  <conditionalFormatting sqref="F1146">
    <cfRule type="cellIs" dxfId="3" priority="205" stopIfTrue="1" operator="lessThan">
      <formula>0</formula>
    </cfRule>
  </conditionalFormatting>
  <conditionalFormatting sqref="F1147">
    <cfRule type="cellIs" dxfId="3" priority="204" stopIfTrue="1" operator="lessThan">
      <formula>0</formula>
    </cfRule>
  </conditionalFormatting>
  <conditionalFormatting sqref="F1148">
    <cfRule type="cellIs" dxfId="3" priority="203" stopIfTrue="1" operator="lessThan">
      <formula>0</formula>
    </cfRule>
  </conditionalFormatting>
  <conditionalFormatting sqref="F1149">
    <cfRule type="cellIs" dxfId="3" priority="202" stopIfTrue="1" operator="lessThan">
      <formula>0</formula>
    </cfRule>
  </conditionalFormatting>
  <conditionalFormatting sqref="F1150">
    <cfRule type="cellIs" dxfId="3" priority="201" stopIfTrue="1" operator="lessThan">
      <formula>0</formula>
    </cfRule>
  </conditionalFormatting>
  <conditionalFormatting sqref="F1151">
    <cfRule type="cellIs" dxfId="3" priority="200" stopIfTrue="1" operator="lessThan">
      <formula>0</formula>
    </cfRule>
  </conditionalFormatting>
  <conditionalFormatting sqref="F1152">
    <cfRule type="cellIs" dxfId="3" priority="199" stopIfTrue="1" operator="lessThan">
      <formula>0</formula>
    </cfRule>
  </conditionalFormatting>
  <conditionalFormatting sqref="F1153">
    <cfRule type="cellIs" dxfId="3" priority="198" stopIfTrue="1" operator="lessThan">
      <formula>0</formula>
    </cfRule>
  </conditionalFormatting>
  <conditionalFormatting sqref="F1154">
    <cfRule type="cellIs" dxfId="3" priority="197" stopIfTrue="1" operator="lessThan">
      <formula>0</formula>
    </cfRule>
  </conditionalFormatting>
  <conditionalFormatting sqref="F1155">
    <cfRule type="cellIs" dxfId="3" priority="196" stopIfTrue="1" operator="lessThan">
      <formula>0</formula>
    </cfRule>
  </conditionalFormatting>
  <conditionalFormatting sqref="F1156">
    <cfRule type="cellIs" dxfId="3" priority="195" stopIfTrue="1" operator="lessThan">
      <formula>0</formula>
    </cfRule>
  </conditionalFormatting>
  <conditionalFormatting sqref="F1157">
    <cfRule type="cellIs" dxfId="3" priority="194" stopIfTrue="1" operator="lessThan">
      <formula>0</formula>
    </cfRule>
  </conditionalFormatting>
  <conditionalFormatting sqref="F1158">
    <cfRule type="cellIs" dxfId="3" priority="193" stopIfTrue="1" operator="lessThan">
      <formula>0</formula>
    </cfRule>
  </conditionalFormatting>
  <conditionalFormatting sqref="F1159">
    <cfRule type="cellIs" dxfId="3" priority="192" stopIfTrue="1" operator="lessThan">
      <formula>0</formula>
    </cfRule>
  </conditionalFormatting>
  <conditionalFormatting sqref="F1160">
    <cfRule type="cellIs" dxfId="3" priority="191" stopIfTrue="1" operator="lessThan">
      <formula>0</formula>
    </cfRule>
  </conditionalFormatting>
  <conditionalFormatting sqref="F1161">
    <cfRule type="cellIs" dxfId="3" priority="190" stopIfTrue="1" operator="lessThan">
      <formula>0</formula>
    </cfRule>
  </conditionalFormatting>
  <conditionalFormatting sqref="F1162">
    <cfRule type="cellIs" dxfId="3" priority="189" stopIfTrue="1" operator="lessThan">
      <formula>0</formula>
    </cfRule>
  </conditionalFormatting>
  <conditionalFormatting sqref="F1163">
    <cfRule type="cellIs" dxfId="3" priority="188" stopIfTrue="1" operator="lessThan">
      <formula>0</formula>
    </cfRule>
  </conditionalFormatting>
  <conditionalFormatting sqref="F1164">
    <cfRule type="cellIs" dxfId="3" priority="187" stopIfTrue="1" operator="lessThan">
      <formula>0</formula>
    </cfRule>
  </conditionalFormatting>
  <conditionalFormatting sqref="F1165">
    <cfRule type="cellIs" dxfId="3" priority="186" stopIfTrue="1" operator="lessThan">
      <formula>0</formula>
    </cfRule>
  </conditionalFormatting>
  <conditionalFormatting sqref="F1166">
    <cfRule type="cellIs" dxfId="3" priority="185" stopIfTrue="1" operator="lessThan">
      <formula>0</formula>
    </cfRule>
  </conditionalFormatting>
  <conditionalFormatting sqref="F1167">
    <cfRule type="cellIs" dxfId="3" priority="184" stopIfTrue="1" operator="lessThan">
      <formula>0</formula>
    </cfRule>
  </conditionalFormatting>
  <conditionalFormatting sqref="F1168">
    <cfRule type="cellIs" dxfId="3" priority="183" stopIfTrue="1" operator="lessThan">
      <formula>0</formula>
    </cfRule>
  </conditionalFormatting>
  <conditionalFormatting sqref="F1169">
    <cfRule type="cellIs" dxfId="3" priority="182" stopIfTrue="1" operator="lessThan">
      <formula>0</formula>
    </cfRule>
  </conditionalFormatting>
  <conditionalFormatting sqref="F1170">
    <cfRule type="cellIs" dxfId="3" priority="181" stopIfTrue="1" operator="lessThan">
      <formula>0</formula>
    </cfRule>
  </conditionalFormatting>
  <conditionalFormatting sqref="F1171">
    <cfRule type="cellIs" dxfId="3" priority="180" stopIfTrue="1" operator="lessThan">
      <formula>0</formula>
    </cfRule>
  </conditionalFormatting>
  <conditionalFormatting sqref="F1172">
    <cfRule type="cellIs" dxfId="3" priority="179" stopIfTrue="1" operator="lessThan">
      <formula>0</formula>
    </cfRule>
  </conditionalFormatting>
  <conditionalFormatting sqref="F1173">
    <cfRule type="cellIs" dxfId="3" priority="178" stopIfTrue="1" operator="lessThan">
      <formula>0</formula>
    </cfRule>
  </conditionalFormatting>
  <conditionalFormatting sqref="F1174">
    <cfRule type="cellIs" dxfId="3" priority="177" stopIfTrue="1" operator="lessThan">
      <formula>0</formula>
    </cfRule>
  </conditionalFormatting>
  <conditionalFormatting sqref="F1175">
    <cfRule type="cellIs" dxfId="3" priority="176" stopIfTrue="1" operator="lessThan">
      <formula>0</formula>
    </cfRule>
  </conditionalFormatting>
  <conditionalFormatting sqref="F1176">
    <cfRule type="cellIs" dxfId="3" priority="175" stopIfTrue="1" operator="lessThan">
      <formula>0</formula>
    </cfRule>
  </conditionalFormatting>
  <conditionalFormatting sqref="F1177">
    <cfRule type="cellIs" dxfId="3" priority="174" stopIfTrue="1" operator="lessThan">
      <formula>0</formula>
    </cfRule>
  </conditionalFormatting>
  <conditionalFormatting sqref="F1178">
    <cfRule type="cellIs" dxfId="3" priority="173" stopIfTrue="1" operator="lessThan">
      <formula>0</formula>
    </cfRule>
  </conditionalFormatting>
  <conditionalFormatting sqref="F1179">
    <cfRule type="cellIs" dxfId="3" priority="172" stopIfTrue="1" operator="lessThan">
      <formula>0</formula>
    </cfRule>
  </conditionalFormatting>
  <conditionalFormatting sqref="F1180">
    <cfRule type="cellIs" dxfId="3" priority="171" stopIfTrue="1" operator="lessThan">
      <formula>0</formula>
    </cfRule>
  </conditionalFormatting>
  <conditionalFormatting sqref="F1181">
    <cfRule type="cellIs" dxfId="3" priority="170" stopIfTrue="1" operator="lessThan">
      <formula>0</formula>
    </cfRule>
  </conditionalFormatting>
  <conditionalFormatting sqref="F1182">
    <cfRule type="cellIs" dxfId="3" priority="169" stopIfTrue="1" operator="lessThan">
      <formula>0</formula>
    </cfRule>
  </conditionalFormatting>
  <conditionalFormatting sqref="F1183">
    <cfRule type="cellIs" dxfId="3" priority="168" stopIfTrue="1" operator="lessThan">
      <formula>0</formula>
    </cfRule>
  </conditionalFormatting>
  <conditionalFormatting sqref="F1184">
    <cfRule type="cellIs" dxfId="3" priority="167" stopIfTrue="1" operator="lessThan">
      <formula>0</formula>
    </cfRule>
  </conditionalFormatting>
  <conditionalFormatting sqref="F1185">
    <cfRule type="cellIs" dxfId="3" priority="166" stopIfTrue="1" operator="lessThan">
      <formula>0</formula>
    </cfRule>
  </conditionalFormatting>
  <conditionalFormatting sqref="F1186">
    <cfRule type="cellIs" dxfId="3" priority="165" stopIfTrue="1" operator="lessThan">
      <formula>0</formula>
    </cfRule>
  </conditionalFormatting>
  <conditionalFormatting sqref="F1187">
    <cfRule type="cellIs" dxfId="3" priority="164" stopIfTrue="1" operator="lessThan">
      <formula>0</formula>
    </cfRule>
  </conditionalFormatting>
  <conditionalFormatting sqref="F1188">
    <cfRule type="cellIs" dxfId="3" priority="163" stopIfTrue="1" operator="lessThan">
      <formula>0</formula>
    </cfRule>
  </conditionalFormatting>
  <conditionalFormatting sqref="F1189">
    <cfRule type="cellIs" dxfId="3" priority="162" stopIfTrue="1" operator="lessThan">
      <formula>0</formula>
    </cfRule>
  </conditionalFormatting>
  <conditionalFormatting sqref="F1190">
    <cfRule type="cellIs" dxfId="3" priority="161" stopIfTrue="1" operator="lessThan">
      <formula>0</formula>
    </cfRule>
  </conditionalFormatting>
  <conditionalFormatting sqref="F1191">
    <cfRule type="cellIs" dxfId="3" priority="160" stopIfTrue="1" operator="lessThan">
      <formula>0</formula>
    </cfRule>
  </conditionalFormatting>
  <conditionalFormatting sqref="F1192">
    <cfRule type="cellIs" dxfId="3" priority="159" stopIfTrue="1" operator="lessThan">
      <formula>0</formula>
    </cfRule>
  </conditionalFormatting>
  <conditionalFormatting sqref="F1193">
    <cfRule type="cellIs" dxfId="3" priority="158" stopIfTrue="1" operator="lessThan">
      <formula>0</formula>
    </cfRule>
  </conditionalFormatting>
  <conditionalFormatting sqref="F1194">
    <cfRule type="cellIs" dxfId="3" priority="157" stopIfTrue="1" operator="lessThan">
      <formula>0</formula>
    </cfRule>
  </conditionalFormatting>
  <conditionalFormatting sqref="F1195">
    <cfRule type="cellIs" dxfId="3" priority="155" stopIfTrue="1" operator="lessThan">
      <formula>0</formula>
    </cfRule>
  </conditionalFormatting>
  <conditionalFormatting sqref="F1196">
    <cfRule type="cellIs" dxfId="3" priority="154" stopIfTrue="1" operator="lessThan">
      <formula>0</formula>
    </cfRule>
  </conditionalFormatting>
  <conditionalFormatting sqref="F1197">
    <cfRule type="cellIs" dxfId="3" priority="153" stopIfTrue="1" operator="lessThan">
      <formula>0</formula>
    </cfRule>
  </conditionalFormatting>
  <conditionalFormatting sqref="F1198">
    <cfRule type="cellIs" dxfId="3" priority="152" stopIfTrue="1" operator="lessThan">
      <formula>0</formula>
    </cfRule>
  </conditionalFormatting>
  <conditionalFormatting sqref="F1199">
    <cfRule type="cellIs" dxfId="3" priority="151" stopIfTrue="1" operator="lessThan">
      <formula>0</formula>
    </cfRule>
  </conditionalFormatting>
  <conditionalFormatting sqref="F1200">
    <cfRule type="cellIs" dxfId="3" priority="150" stopIfTrue="1" operator="lessThan">
      <formula>0</formula>
    </cfRule>
  </conditionalFormatting>
  <conditionalFormatting sqref="F1201">
    <cfRule type="cellIs" dxfId="3" priority="149" stopIfTrue="1" operator="lessThan">
      <formula>0</formula>
    </cfRule>
  </conditionalFormatting>
  <conditionalFormatting sqref="F1202">
    <cfRule type="cellIs" dxfId="3" priority="148" stopIfTrue="1" operator="lessThan">
      <formula>0</formula>
    </cfRule>
  </conditionalFormatting>
  <conditionalFormatting sqref="F1203">
    <cfRule type="cellIs" dxfId="3" priority="147" stopIfTrue="1" operator="lessThan">
      <formula>0</formula>
    </cfRule>
  </conditionalFormatting>
  <conditionalFormatting sqref="F1204">
    <cfRule type="cellIs" dxfId="3" priority="146" stopIfTrue="1" operator="lessThan">
      <formula>0</formula>
    </cfRule>
  </conditionalFormatting>
  <conditionalFormatting sqref="F1207">
    <cfRule type="cellIs" dxfId="3" priority="144" stopIfTrue="1" operator="lessThan">
      <formula>0</formula>
    </cfRule>
  </conditionalFormatting>
  <conditionalFormatting sqref="F1208">
    <cfRule type="cellIs" dxfId="3" priority="143" stopIfTrue="1" operator="lessThan">
      <formula>0</formula>
    </cfRule>
  </conditionalFormatting>
  <conditionalFormatting sqref="F1209">
    <cfRule type="cellIs" dxfId="3" priority="142" stopIfTrue="1" operator="lessThan">
      <formula>0</formula>
    </cfRule>
  </conditionalFormatting>
  <conditionalFormatting sqref="F1210">
    <cfRule type="cellIs" dxfId="3" priority="141" stopIfTrue="1" operator="lessThan">
      <formula>0</formula>
    </cfRule>
  </conditionalFormatting>
  <conditionalFormatting sqref="F1211">
    <cfRule type="cellIs" dxfId="3" priority="140" stopIfTrue="1" operator="lessThan">
      <formula>0</formula>
    </cfRule>
  </conditionalFormatting>
  <conditionalFormatting sqref="F1212">
    <cfRule type="cellIs" dxfId="3" priority="139" stopIfTrue="1" operator="lessThan">
      <formula>0</formula>
    </cfRule>
  </conditionalFormatting>
  <conditionalFormatting sqref="F1213">
    <cfRule type="cellIs" dxfId="3" priority="138" stopIfTrue="1" operator="lessThan">
      <formula>0</formula>
    </cfRule>
  </conditionalFormatting>
  <conditionalFormatting sqref="F1214">
    <cfRule type="cellIs" dxfId="3" priority="137" stopIfTrue="1" operator="lessThan">
      <formula>0</formula>
    </cfRule>
  </conditionalFormatting>
  <conditionalFormatting sqref="F1215">
    <cfRule type="cellIs" dxfId="3" priority="136" stopIfTrue="1" operator="lessThan">
      <formula>0</formula>
    </cfRule>
  </conditionalFormatting>
  <conditionalFormatting sqref="F1216">
    <cfRule type="cellIs" dxfId="3" priority="134" stopIfTrue="1" operator="lessThan">
      <formula>0</formula>
    </cfRule>
  </conditionalFormatting>
  <conditionalFormatting sqref="F1217">
    <cfRule type="cellIs" dxfId="3" priority="133" stopIfTrue="1" operator="lessThan">
      <formula>0</formula>
    </cfRule>
  </conditionalFormatting>
  <conditionalFormatting sqref="F1218">
    <cfRule type="cellIs" dxfId="3" priority="132" stopIfTrue="1" operator="lessThan">
      <formula>0</formula>
    </cfRule>
  </conditionalFormatting>
  <conditionalFormatting sqref="F1219">
    <cfRule type="cellIs" dxfId="3" priority="131" stopIfTrue="1" operator="lessThan">
      <formula>0</formula>
    </cfRule>
  </conditionalFormatting>
  <conditionalFormatting sqref="F1220">
    <cfRule type="cellIs" dxfId="3" priority="130" stopIfTrue="1" operator="lessThan">
      <formula>0</formula>
    </cfRule>
  </conditionalFormatting>
  <conditionalFormatting sqref="F1221">
    <cfRule type="cellIs" dxfId="3" priority="129" stopIfTrue="1" operator="lessThan">
      <formula>0</formula>
    </cfRule>
  </conditionalFormatting>
  <conditionalFormatting sqref="F1222">
    <cfRule type="cellIs" dxfId="3" priority="128" stopIfTrue="1" operator="lessThan">
      <formula>0</formula>
    </cfRule>
  </conditionalFormatting>
  <conditionalFormatting sqref="F1223">
    <cfRule type="cellIs" dxfId="3" priority="127" stopIfTrue="1" operator="lessThan">
      <formula>0</formula>
    </cfRule>
  </conditionalFormatting>
  <conditionalFormatting sqref="F1224">
    <cfRule type="cellIs" dxfId="3" priority="126" stopIfTrue="1" operator="lessThan">
      <formula>0</formula>
    </cfRule>
  </conditionalFormatting>
  <conditionalFormatting sqref="F1225">
    <cfRule type="cellIs" dxfId="3" priority="125" stopIfTrue="1" operator="lessThan">
      <formula>0</formula>
    </cfRule>
  </conditionalFormatting>
  <conditionalFormatting sqref="F1226">
    <cfRule type="cellIs" dxfId="3" priority="124" stopIfTrue="1" operator="lessThan">
      <formula>0</formula>
    </cfRule>
  </conditionalFormatting>
  <conditionalFormatting sqref="F1227">
    <cfRule type="cellIs" dxfId="3" priority="123" stopIfTrue="1" operator="lessThan">
      <formula>0</formula>
    </cfRule>
  </conditionalFormatting>
  <conditionalFormatting sqref="F1228">
    <cfRule type="cellIs" dxfId="3" priority="122" stopIfTrue="1" operator="lessThan">
      <formula>0</formula>
    </cfRule>
  </conditionalFormatting>
  <conditionalFormatting sqref="F1229">
    <cfRule type="cellIs" dxfId="3" priority="121" stopIfTrue="1" operator="lessThan">
      <formula>0</formula>
    </cfRule>
  </conditionalFormatting>
  <conditionalFormatting sqref="F1230">
    <cfRule type="cellIs" dxfId="3" priority="120" stopIfTrue="1" operator="lessThan">
      <formula>0</formula>
    </cfRule>
  </conditionalFormatting>
  <conditionalFormatting sqref="F1231">
    <cfRule type="cellIs" dxfId="3" priority="119" stopIfTrue="1" operator="lessThan">
      <formula>0</formula>
    </cfRule>
  </conditionalFormatting>
  <conditionalFormatting sqref="F1232">
    <cfRule type="cellIs" dxfId="3" priority="118" stopIfTrue="1" operator="lessThan">
      <formula>0</formula>
    </cfRule>
  </conditionalFormatting>
  <conditionalFormatting sqref="F1233">
    <cfRule type="cellIs" dxfId="3" priority="117" stopIfTrue="1" operator="lessThan">
      <formula>0</formula>
    </cfRule>
  </conditionalFormatting>
  <conditionalFormatting sqref="F1234">
    <cfRule type="cellIs" dxfId="3" priority="116" stopIfTrue="1" operator="lessThan">
      <formula>0</formula>
    </cfRule>
  </conditionalFormatting>
  <conditionalFormatting sqref="F1235">
    <cfRule type="cellIs" dxfId="3" priority="115" stopIfTrue="1" operator="lessThan">
      <formula>0</formula>
    </cfRule>
  </conditionalFormatting>
  <conditionalFormatting sqref="F1236">
    <cfRule type="cellIs" dxfId="3" priority="114" stopIfTrue="1" operator="lessThan">
      <formula>0</formula>
    </cfRule>
  </conditionalFormatting>
  <conditionalFormatting sqref="F1237">
    <cfRule type="cellIs" dxfId="3" priority="113" stopIfTrue="1" operator="lessThan">
      <formula>0</formula>
    </cfRule>
  </conditionalFormatting>
  <conditionalFormatting sqref="F1238">
    <cfRule type="cellIs" dxfId="3" priority="112" stopIfTrue="1" operator="lessThan">
      <formula>0</formula>
    </cfRule>
  </conditionalFormatting>
  <conditionalFormatting sqref="F1239">
    <cfRule type="cellIs" dxfId="3" priority="111" stopIfTrue="1" operator="lessThan">
      <formula>0</formula>
    </cfRule>
  </conditionalFormatting>
  <conditionalFormatting sqref="F1240">
    <cfRule type="cellIs" dxfId="3" priority="110" stopIfTrue="1" operator="lessThan">
      <formula>0</formula>
    </cfRule>
  </conditionalFormatting>
  <conditionalFormatting sqref="F1241">
    <cfRule type="cellIs" dxfId="3" priority="109" stopIfTrue="1" operator="lessThan">
      <formula>0</formula>
    </cfRule>
  </conditionalFormatting>
  <conditionalFormatting sqref="F1242">
    <cfRule type="cellIs" dxfId="3" priority="108" stopIfTrue="1" operator="lessThan">
      <formula>0</formula>
    </cfRule>
  </conditionalFormatting>
  <conditionalFormatting sqref="F1243">
    <cfRule type="cellIs" dxfId="3" priority="107" stopIfTrue="1" operator="lessThan">
      <formula>0</formula>
    </cfRule>
  </conditionalFormatting>
  <conditionalFormatting sqref="F1244">
    <cfRule type="cellIs" dxfId="3" priority="106" stopIfTrue="1" operator="lessThan">
      <formula>0</formula>
    </cfRule>
  </conditionalFormatting>
  <conditionalFormatting sqref="F1245">
    <cfRule type="cellIs" dxfId="3" priority="105" stopIfTrue="1" operator="lessThan">
      <formula>0</formula>
    </cfRule>
  </conditionalFormatting>
  <conditionalFormatting sqref="F1246">
    <cfRule type="cellIs" dxfId="3" priority="104" stopIfTrue="1" operator="lessThan">
      <formula>0</formula>
    </cfRule>
  </conditionalFormatting>
  <conditionalFormatting sqref="F1247">
    <cfRule type="cellIs" dxfId="3" priority="103" stopIfTrue="1" operator="lessThan">
      <formula>0</formula>
    </cfRule>
  </conditionalFormatting>
  <conditionalFormatting sqref="F1248">
    <cfRule type="cellIs" dxfId="3" priority="102" stopIfTrue="1" operator="lessThan">
      <formula>0</formula>
    </cfRule>
  </conditionalFormatting>
  <conditionalFormatting sqref="F1249">
    <cfRule type="cellIs" dxfId="3" priority="101" stopIfTrue="1" operator="lessThan">
      <formula>0</formula>
    </cfRule>
  </conditionalFormatting>
  <conditionalFormatting sqref="F1250">
    <cfRule type="cellIs" dxfId="3" priority="100" stopIfTrue="1" operator="lessThan">
      <formula>0</formula>
    </cfRule>
  </conditionalFormatting>
  <conditionalFormatting sqref="F1251">
    <cfRule type="cellIs" dxfId="3" priority="99" stopIfTrue="1" operator="lessThan">
      <formula>0</formula>
    </cfRule>
  </conditionalFormatting>
  <conditionalFormatting sqref="F1252">
    <cfRule type="cellIs" dxfId="3" priority="98" stopIfTrue="1" operator="lessThan">
      <formula>0</formula>
    </cfRule>
  </conditionalFormatting>
  <conditionalFormatting sqref="F1253">
    <cfRule type="cellIs" dxfId="3" priority="97" stopIfTrue="1" operator="lessThan">
      <formula>0</formula>
    </cfRule>
  </conditionalFormatting>
  <conditionalFormatting sqref="F1254">
    <cfRule type="cellIs" dxfId="3" priority="96" stopIfTrue="1" operator="lessThan">
      <formula>0</formula>
    </cfRule>
  </conditionalFormatting>
  <conditionalFormatting sqref="F1255">
    <cfRule type="cellIs" dxfId="3" priority="95" stopIfTrue="1" operator="lessThan">
      <formula>0</formula>
    </cfRule>
  </conditionalFormatting>
  <conditionalFormatting sqref="F1256">
    <cfRule type="cellIs" dxfId="3" priority="94" stopIfTrue="1" operator="lessThan">
      <formula>0</formula>
    </cfRule>
  </conditionalFormatting>
  <conditionalFormatting sqref="F1257">
    <cfRule type="cellIs" dxfId="3" priority="93" stopIfTrue="1" operator="lessThan">
      <formula>0</formula>
    </cfRule>
  </conditionalFormatting>
  <conditionalFormatting sqref="F1258">
    <cfRule type="cellIs" dxfId="3" priority="92" stopIfTrue="1" operator="lessThan">
      <formula>0</formula>
    </cfRule>
  </conditionalFormatting>
  <conditionalFormatting sqref="F1259">
    <cfRule type="cellIs" dxfId="3" priority="91" stopIfTrue="1" operator="lessThan">
      <formula>0</formula>
    </cfRule>
  </conditionalFormatting>
  <conditionalFormatting sqref="F1260">
    <cfRule type="cellIs" dxfId="3" priority="90" stopIfTrue="1" operator="lessThan">
      <formula>0</formula>
    </cfRule>
  </conditionalFormatting>
  <conditionalFormatting sqref="F1261">
    <cfRule type="cellIs" dxfId="3" priority="89" stopIfTrue="1" operator="lessThan">
      <formula>0</formula>
    </cfRule>
  </conditionalFormatting>
  <conditionalFormatting sqref="F1262">
    <cfRule type="cellIs" dxfId="3" priority="88" stopIfTrue="1" operator="lessThan">
      <formula>0</formula>
    </cfRule>
  </conditionalFormatting>
  <conditionalFormatting sqref="F1263">
    <cfRule type="cellIs" dxfId="3" priority="87" stopIfTrue="1" operator="lessThan">
      <formula>0</formula>
    </cfRule>
  </conditionalFormatting>
  <conditionalFormatting sqref="F1264">
    <cfRule type="cellIs" dxfId="3" priority="86" stopIfTrue="1" operator="lessThan">
      <formula>0</formula>
    </cfRule>
  </conditionalFormatting>
  <conditionalFormatting sqref="F1265">
    <cfRule type="cellIs" dxfId="3" priority="85" stopIfTrue="1" operator="lessThan">
      <formula>0</formula>
    </cfRule>
  </conditionalFormatting>
  <conditionalFormatting sqref="F1266">
    <cfRule type="cellIs" dxfId="3" priority="84" stopIfTrue="1" operator="lessThan">
      <formula>0</formula>
    </cfRule>
  </conditionalFormatting>
  <conditionalFormatting sqref="F1267">
    <cfRule type="cellIs" dxfId="3" priority="83" stopIfTrue="1" operator="lessThan">
      <formula>0</formula>
    </cfRule>
  </conditionalFormatting>
  <conditionalFormatting sqref="F1268">
    <cfRule type="cellIs" dxfId="3" priority="82" stopIfTrue="1" operator="lessThan">
      <formula>0</formula>
    </cfRule>
  </conditionalFormatting>
  <conditionalFormatting sqref="F1269">
    <cfRule type="cellIs" dxfId="3" priority="81" stopIfTrue="1" operator="lessThan">
      <formula>0</formula>
    </cfRule>
  </conditionalFormatting>
  <conditionalFormatting sqref="F1270">
    <cfRule type="cellIs" dxfId="3" priority="80" stopIfTrue="1" operator="lessThan">
      <formula>0</formula>
    </cfRule>
  </conditionalFormatting>
  <conditionalFormatting sqref="F1271">
    <cfRule type="cellIs" dxfId="3" priority="79" stopIfTrue="1" operator="lessThan">
      <formula>0</formula>
    </cfRule>
  </conditionalFormatting>
  <conditionalFormatting sqref="F1272">
    <cfRule type="cellIs" dxfId="3" priority="78" stopIfTrue="1" operator="lessThan">
      <formula>0</formula>
    </cfRule>
  </conditionalFormatting>
  <conditionalFormatting sqref="F1273">
    <cfRule type="cellIs" dxfId="3" priority="77" stopIfTrue="1" operator="lessThan">
      <formula>0</formula>
    </cfRule>
  </conditionalFormatting>
  <conditionalFormatting sqref="F1274">
    <cfRule type="cellIs" dxfId="3" priority="75" stopIfTrue="1" operator="lessThan">
      <formula>0</formula>
    </cfRule>
  </conditionalFormatting>
  <conditionalFormatting sqref="F1275">
    <cfRule type="cellIs" dxfId="3" priority="74" stopIfTrue="1" operator="lessThan">
      <formula>0</formula>
    </cfRule>
  </conditionalFormatting>
  <conditionalFormatting sqref="F1276">
    <cfRule type="cellIs" dxfId="3" priority="73" stopIfTrue="1" operator="lessThan">
      <formula>0</formula>
    </cfRule>
  </conditionalFormatting>
  <conditionalFormatting sqref="F1277">
    <cfRule type="cellIs" dxfId="3" priority="72" stopIfTrue="1" operator="lessThan">
      <formula>0</formula>
    </cfRule>
  </conditionalFormatting>
  <conditionalFormatting sqref="F1278">
    <cfRule type="cellIs" dxfId="3" priority="71" stopIfTrue="1" operator="lessThan">
      <formula>0</formula>
    </cfRule>
  </conditionalFormatting>
  <conditionalFormatting sqref="F1279">
    <cfRule type="cellIs" dxfId="3" priority="70" stopIfTrue="1" operator="lessThan">
      <formula>0</formula>
    </cfRule>
  </conditionalFormatting>
  <conditionalFormatting sqref="F1280">
    <cfRule type="cellIs" dxfId="3" priority="69" stopIfTrue="1" operator="lessThan">
      <formula>0</formula>
    </cfRule>
  </conditionalFormatting>
  <conditionalFormatting sqref="F1281">
    <cfRule type="cellIs" dxfId="3" priority="68" stopIfTrue="1" operator="lessThan">
      <formula>0</formula>
    </cfRule>
  </conditionalFormatting>
  <conditionalFormatting sqref="F1282">
    <cfRule type="cellIs" dxfId="3" priority="67" stopIfTrue="1" operator="lessThan">
      <formula>0</formula>
    </cfRule>
  </conditionalFormatting>
  <conditionalFormatting sqref="F1283">
    <cfRule type="cellIs" dxfId="3" priority="66" stopIfTrue="1" operator="lessThan">
      <formula>0</formula>
    </cfRule>
  </conditionalFormatting>
  <conditionalFormatting sqref="F1284">
    <cfRule type="cellIs" dxfId="3" priority="65" stopIfTrue="1" operator="lessThan">
      <formula>0</formula>
    </cfRule>
  </conditionalFormatting>
  <conditionalFormatting sqref="F1285">
    <cfRule type="cellIs" dxfId="3" priority="64" stopIfTrue="1" operator="lessThan">
      <formula>0</formula>
    </cfRule>
  </conditionalFormatting>
  <conditionalFormatting sqref="F1286">
    <cfRule type="cellIs" dxfId="3" priority="63" stopIfTrue="1" operator="lessThan">
      <formula>0</formula>
    </cfRule>
  </conditionalFormatting>
  <conditionalFormatting sqref="F1287">
    <cfRule type="cellIs" dxfId="3" priority="62" stopIfTrue="1" operator="lessThan">
      <formula>0</formula>
    </cfRule>
  </conditionalFormatting>
  <conditionalFormatting sqref="F1288">
    <cfRule type="cellIs" dxfId="3" priority="61" stopIfTrue="1" operator="lessThan">
      <formula>0</formula>
    </cfRule>
  </conditionalFormatting>
  <conditionalFormatting sqref="F1289">
    <cfRule type="cellIs" dxfId="3" priority="60" stopIfTrue="1" operator="lessThan">
      <formula>0</formula>
    </cfRule>
  </conditionalFormatting>
  <conditionalFormatting sqref="F1290">
    <cfRule type="cellIs" dxfId="3" priority="59" stopIfTrue="1" operator="lessThan">
      <formula>0</formula>
    </cfRule>
  </conditionalFormatting>
  <conditionalFormatting sqref="F1291">
    <cfRule type="cellIs" dxfId="3" priority="58" stopIfTrue="1" operator="lessThan">
      <formula>0</formula>
    </cfRule>
  </conditionalFormatting>
  <conditionalFormatting sqref="F1292">
    <cfRule type="cellIs" dxfId="3" priority="57" stopIfTrue="1" operator="lessThan">
      <formula>0</formula>
    </cfRule>
  </conditionalFormatting>
  <conditionalFormatting sqref="F1293">
    <cfRule type="cellIs" dxfId="3" priority="56" stopIfTrue="1" operator="lessThan">
      <formula>0</formula>
    </cfRule>
  </conditionalFormatting>
  <conditionalFormatting sqref="F1294">
    <cfRule type="cellIs" dxfId="3" priority="55" stopIfTrue="1" operator="lessThan">
      <formula>0</formula>
    </cfRule>
  </conditionalFormatting>
  <conditionalFormatting sqref="F1295">
    <cfRule type="cellIs" dxfId="3" priority="54" stopIfTrue="1" operator="lessThan">
      <formula>0</formula>
    </cfRule>
  </conditionalFormatting>
  <conditionalFormatting sqref="F1296">
    <cfRule type="cellIs" dxfId="3" priority="53" stopIfTrue="1" operator="lessThan">
      <formula>0</formula>
    </cfRule>
  </conditionalFormatting>
  <conditionalFormatting sqref="F1297">
    <cfRule type="cellIs" dxfId="3" priority="52" stopIfTrue="1" operator="lessThan">
      <formula>0</formula>
    </cfRule>
  </conditionalFormatting>
  <conditionalFormatting sqref="F1298">
    <cfRule type="cellIs" dxfId="3" priority="51" stopIfTrue="1" operator="lessThan">
      <formula>0</formula>
    </cfRule>
  </conditionalFormatting>
  <conditionalFormatting sqref="F1299">
    <cfRule type="cellIs" dxfId="3" priority="50" stopIfTrue="1" operator="lessThan">
      <formula>0</formula>
    </cfRule>
  </conditionalFormatting>
  <conditionalFormatting sqref="F1300">
    <cfRule type="cellIs" dxfId="3" priority="49" stopIfTrue="1" operator="lessThan">
      <formula>0</formula>
    </cfRule>
  </conditionalFormatting>
  <conditionalFormatting sqref="F1301">
    <cfRule type="cellIs" dxfId="3" priority="48" stopIfTrue="1" operator="lessThan">
      <formula>0</formula>
    </cfRule>
  </conditionalFormatting>
  <conditionalFormatting sqref="F1302">
    <cfRule type="cellIs" dxfId="3" priority="47" stopIfTrue="1" operator="lessThan">
      <formula>0</formula>
    </cfRule>
  </conditionalFormatting>
  <conditionalFormatting sqref="F1303">
    <cfRule type="cellIs" dxfId="3" priority="46" stopIfTrue="1" operator="lessThan">
      <formula>0</formula>
    </cfRule>
  </conditionalFormatting>
  <conditionalFormatting sqref="F1304">
    <cfRule type="cellIs" dxfId="3" priority="45" stopIfTrue="1" operator="lessThan">
      <formula>0</formula>
    </cfRule>
  </conditionalFormatting>
  <conditionalFormatting sqref="F1305">
    <cfRule type="cellIs" dxfId="3" priority="44" stopIfTrue="1" operator="lessThan">
      <formula>0</formula>
    </cfRule>
  </conditionalFormatting>
  <conditionalFormatting sqref="F1306">
    <cfRule type="cellIs" dxfId="3" priority="43" stopIfTrue="1" operator="lessThan">
      <formula>0</formula>
    </cfRule>
  </conditionalFormatting>
  <conditionalFormatting sqref="F1307">
    <cfRule type="cellIs" dxfId="3" priority="42" stopIfTrue="1" operator="lessThan">
      <formula>0</formula>
    </cfRule>
  </conditionalFormatting>
  <conditionalFormatting sqref="F1308">
    <cfRule type="cellIs" dxfId="3" priority="41" stopIfTrue="1" operator="lessThan">
      <formula>0</formula>
    </cfRule>
  </conditionalFormatting>
  <conditionalFormatting sqref="F1309">
    <cfRule type="cellIs" dxfId="3" priority="40" stopIfTrue="1" operator="lessThan">
      <formula>0</formula>
    </cfRule>
  </conditionalFormatting>
  <conditionalFormatting sqref="F1310">
    <cfRule type="cellIs" dxfId="3" priority="39" stopIfTrue="1" operator="lessThan">
      <formula>0</formula>
    </cfRule>
  </conditionalFormatting>
  <conditionalFormatting sqref="F1311">
    <cfRule type="cellIs" dxfId="3" priority="38" stopIfTrue="1" operator="lessThan">
      <formula>0</formula>
    </cfRule>
  </conditionalFormatting>
  <conditionalFormatting sqref="F1312">
    <cfRule type="cellIs" dxfId="3" priority="37" stopIfTrue="1" operator="lessThan">
      <formula>0</formula>
    </cfRule>
  </conditionalFormatting>
  <conditionalFormatting sqref="F1313">
    <cfRule type="cellIs" dxfId="3" priority="36" stopIfTrue="1" operator="lessThan">
      <formula>0</formula>
    </cfRule>
  </conditionalFormatting>
  <conditionalFormatting sqref="F1314">
    <cfRule type="cellIs" dxfId="3" priority="35" stopIfTrue="1" operator="lessThan">
      <formula>0</formula>
    </cfRule>
  </conditionalFormatting>
  <conditionalFormatting sqref="F1315">
    <cfRule type="cellIs" dxfId="3" priority="34" stopIfTrue="1" operator="lessThan">
      <formula>0</formula>
    </cfRule>
  </conditionalFormatting>
  <conditionalFormatting sqref="F1316">
    <cfRule type="cellIs" dxfId="3" priority="33" stopIfTrue="1" operator="lessThan">
      <formula>0</formula>
    </cfRule>
  </conditionalFormatting>
  <conditionalFormatting sqref="F1317">
    <cfRule type="cellIs" dxfId="3" priority="32" stopIfTrue="1" operator="lessThan">
      <formula>0</formula>
    </cfRule>
  </conditionalFormatting>
  <conditionalFormatting sqref="F1318">
    <cfRule type="cellIs" dxfId="3" priority="31" stopIfTrue="1" operator="lessThan">
      <formula>0</formula>
    </cfRule>
  </conditionalFormatting>
  <conditionalFormatting sqref="F1319">
    <cfRule type="cellIs" dxfId="3" priority="30" stopIfTrue="1" operator="lessThan">
      <formula>0</formula>
    </cfRule>
  </conditionalFormatting>
  <conditionalFormatting sqref="F1320">
    <cfRule type="cellIs" dxfId="3" priority="29" stopIfTrue="1" operator="lessThan">
      <formula>0</formula>
    </cfRule>
  </conditionalFormatting>
  <conditionalFormatting sqref="F1321">
    <cfRule type="cellIs" dxfId="3" priority="28" stopIfTrue="1" operator="lessThan">
      <formula>0</formula>
    </cfRule>
  </conditionalFormatting>
  <conditionalFormatting sqref="F1322">
    <cfRule type="cellIs" dxfId="3" priority="27" stopIfTrue="1" operator="lessThan">
      <formula>0</formula>
    </cfRule>
  </conditionalFormatting>
  <conditionalFormatting sqref="F1323">
    <cfRule type="cellIs" dxfId="3" priority="26" stopIfTrue="1" operator="lessThan">
      <formula>0</formula>
    </cfRule>
  </conditionalFormatting>
  <conditionalFormatting sqref="F1324">
    <cfRule type="cellIs" dxfId="3" priority="25" stopIfTrue="1" operator="lessThan">
      <formula>0</formula>
    </cfRule>
  </conditionalFormatting>
  <conditionalFormatting sqref="F1325">
    <cfRule type="cellIs" dxfId="3" priority="24" stopIfTrue="1" operator="lessThan">
      <formula>0</formula>
    </cfRule>
  </conditionalFormatting>
  <conditionalFormatting sqref="F1326">
    <cfRule type="cellIs" dxfId="3" priority="23" stopIfTrue="1" operator="lessThan">
      <formula>0</formula>
    </cfRule>
  </conditionalFormatting>
  <conditionalFormatting sqref="F1327">
    <cfRule type="cellIs" dxfId="3" priority="22" stopIfTrue="1" operator="lessThan">
      <formula>0</formula>
    </cfRule>
  </conditionalFormatting>
  <conditionalFormatting sqref="F1328">
    <cfRule type="cellIs" dxfId="3" priority="21" stopIfTrue="1" operator="lessThan">
      <formula>0</formula>
    </cfRule>
  </conditionalFormatting>
  <conditionalFormatting sqref="F1329">
    <cfRule type="cellIs" dxfId="3" priority="20" stopIfTrue="1" operator="lessThan">
      <formula>0</formula>
    </cfRule>
  </conditionalFormatting>
  <conditionalFormatting sqref="F1330">
    <cfRule type="cellIs" dxfId="3" priority="19" stopIfTrue="1" operator="lessThan">
      <formula>0</formula>
    </cfRule>
  </conditionalFormatting>
  <conditionalFormatting sqref="F1331">
    <cfRule type="cellIs" dxfId="3" priority="18" stopIfTrue="1" operator="lessThan">
      <formula>0</formula>
    </cfRule>
  </conditionalFormatting>
  <conditionalFormatting sqref="F1332">
    <cfRule type="cellIs" dxfId="3" priority="16" stopIfTrue="1" operator="lessThan">
      <formula>0</formula>
    </cfRule>
  </conditionalFormatting>
  <conditionalFormatting sqref="F1333">
    <cfRule type="cellIs" dxfId="3" priority="15" stopIfTrue="1" operator="lessThan">
      <formula>0</formula>
    </cfRule>
  </conditionalFormatting>
  <conditionalFormatting sqref="F1334">
    <cfRule type="cellIs" dxfId="3" priority="14" stopIfTrue="1" operator="lessThan">
      <formula>0</formula>
    </cfRule>
  </conditionalFormatting>
  <conditionalFormatting sqref="F1335">
    <cfRule type="cellIs" dxfId="3" priority="13" stopIfTrue="1" operator="lessThan">
      <formula>0</formula>
    </cfRule>
  </conditionalFormatting>
  <conditionalFormatting sqref="F1336">
    <cfRule type="cellIs" dxfId="3" priority="12" stopIfTrue="1" operator="lessThan">
      <formula>0</formula>
    </cfRule>
  </conditionalFormatting>
  <conditionalFormatting sqref="F1337">
    <cfRule type="cellIs" dxfId="3" priority="11" stopIfTrue="1" operator="lessThan">
      <formula>0</formula>
    </cfRule>
  </conditionalFormatting>
  <conditionalFormatting sqref="F1338">
    <cfRule type="cellIs" dxfId="3" priority="10" stopIfTrue="1" operator="lessThan">
      <formula>0</formula>
    </cfRule>
  </conditionalFormatting>
  <conditionalFormatting sqref="F1339">
    <cfRule type="cellIs" dxfId="3" priority="8" stopIfTrue="1" operator="lessThan">
      <formula>0</formula>
    </cfRule>
  </conditionalFormatting>
  <conditionalFormatting sqref="F1340">
    <cfRule type="cellIs" dxfId="3" priority="7" stopIfTrue="1" operator="lessThan">
      <formula>0</formula>
    </cfRule>
  </conditionalFormatting>
  <conditionalFormatting sqref="F1341">
    <cfRule type="cellIs" dxfId="3" priority="6" stopIfTrue="1" operator="lessThan">
      <formula>0</formula>
    </cfRule>
  </conditionalFormatting>
  <conditionalFormatting sqref="F1342">
    <cfRule type="cellIs" dxfId="3" priority="5" stopIfTrue="1" operator="lessThan">
      <formula>0</formula>
    </cfRule>
  </conditionalFormatting>
  <conditionalFormatting sqref="F1343">
    <cfRule type="cellIs" dxfId="3" priority="4" stopIfTrue="1" operator="lessThan">
      <formula>0</formula>
    </cfRule>
  </conditionalFormatting>
  <conditionalFormatting sqref="F1344">
    <cfRule type="cellIs" dxfId="3" priority="2" stopIfTrue="1" operator="lessThan">
      <formula>0</formula>
    </cfRule>
  </conditionalFormatting>
  <conditionalFormatting sqref="F1345">
    <cfRule type="cellIs" dxfId="3" priority="1" stopIfTrue="1" operator="lessThan">
      <formula>0</formula>
    </cfRule>
  </conditionalFormatting>
  <conditionalFormatting sqref="F245:F259">
    <cfRule type="cellIs" dxfId="3" priority="1111" stopIfTrue="1" operator="lessThan">
      <formula>0</formula>
    </cfRule>
  </conditionalFormatting>
  <conditionalFormatting sqref="F634:F635">
    <cfRule type="cellIs" dxfId="3" priority="728" stopIfTrue="1" operator="lessThan">
      <formula>0</formula>
    </cfRule>
  </conditionalFormatting>
  <conditionalFormatting sqref="F1205:F1206">
    <cfRule type="cellIs" dxfId="3" priority="145" stopIfTrue="1" operator="lessThan">
      <formula>0</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B31"/>
  <sheetViews>
    <sheetView showZeros="0" view="pageBreakPreview" zoomScaleNormal="100" workbookViewId="0">
      <selection activeCell="A13" sqref="$A13:$XFD14"/>
    </sheetView>
  </sheetViews>
  <sheetFormatPr defaultColWidth="9" defaultRowHeight="13.5" outlineLevelCol="1"/>
  <cols>
    <col min="1" max="1" width="79" customWidth="1"/>
    <col min="2" max="2" width="36.5" customWidth="1"/>
  </cols>
  <sheetData>
    <row r="1" ht="45" customHeight="1" spans="1:2">
      <c r="A1" s="424" t="s">
        <v>2400</v>
      </c>
      <c r="B1" s="424"/>
    </row>
    <row r="2" ht="20.1" customHeight="1" spans="1:2">
      <c r="A2" s="425"/>
      <c r="B2" s="426" t="s">
        <v>2</v>
      </c>
    </row>
    <row r="3" ht="45" customHeight="1" spans="1:2">
      <c r="A3" s="427" t="s">
        <v>2401</v>
      </c>
      <c r="B3" s="83" t="s">
        <v>6</v>
      </c>
    </row>
    <row r="4" ht="30" customHeight="1" spans="1:2">
      <c r="A4" s="428" t="s">
        <v>2402</v>
      </c>
      <c r="B4" s="429">
        <f>B5+B6+B7+B8</f>
        <v>101475</v>
      </c>
    </row>
    <row r="5" ht="30" customHeight="1" spans="1:2">
      <c r="A5" s="430" t="s">
        <v>2403</v>
      </c>
      <c r="B5" s="431">
        <v>46289</v>
      </c>
    </row>
    <row r="6" ht="30" customHeight="1" spans="1:2">
      <c r="A6" s="430" t="s">
        <v>2404</v>
      </c>
      <c r="B6" s="431">
        <v>19492</v>
      </c>
    </row>
    <row r="7" ht="30" customHeight="1" spans="1:2">
      <c r="A7" s="430" t="s">
        <v>2405</v>
      </c>
      <c r="B7" s="431">
        <v>7652</v>
      </c>
    </row>
    <row r="8" ht="30" customHeight="1" spans="1:2">
      <c r="A8" s="430" t="s">
        <v>2406</v>
      </c>
      <c r="B8" s="431">
        <v>28042</v>
      </c>
    </row>
    <row r="9" ht="30" customHeight="1" spans="1:2">
      <c r="A9" s="428" t="s">
        <v>2407</v>
      </c>
      <c r="B9" s="429">
        <f>SUM(B10:B19)</f>
        <v>8988</v>
      </c>
    </row>
    <row r="10" ht="30" customHeight="1" spans="1:2">
      <c r="A10" s="430" t="s">
        <v>2408</v>
      </c>
      <c r="B10" s="431">
        <v>7656</v>
      </c>
    </row>
    <row r="11" ht="30" customHeight="1" spans="1:2">
      <c r="A11" s="430" t="s">
        <v>2409</v>
      </c>
      <c r="B11" s="431"/>
    </row>
    <row r="12" ht="30" customHeight="1" spans="1:2">
      <c r="A12" s="430" t="s">
        <v>2410</v>
      </c>
      <c r="B12" s="431">
        <v>113</v>
      </c>
    </row>
    <row r="13" ht="30" customHeight="1" spans="1:2">
      <c r="A13" s="430" t="s">
        <v>2411</v>
      </c>
      <c r="B13" s="431"/>
    </row>
    <row r="14" ht="30" customHeight="1" spans="1:2">
      <c r="A14" s="430" t="s">
        <v>2412</v>
      </c>
      <c r="B14" s="431"/>
    </row>
    <row r="15" ht="30" customHeight="1" spans="1:2">
      <c r="A15" s="430" t="s">
        <v>2413</v>
      </c>
      <c r="B15" s="431"/>
    </row>
    <row r="16" ht="30" customHeight="1" spans="1:2">
      <c r="A16" s="430" t="s">
        <v>2414</v>
      </c>
      <c r="B16" s="431"/>
    </row>
    <row r="17" ht="30" customHeight="1" spans="1:2">
      <c r="A17" s="430" t="s">
        <v>2415</v>
      </c>
      <c r="B17" s="431">
        <v>694</v>
      </c>
    </row>
    <row r="18" ht="30" customHeight="1" spans="1:2">
      <c r="A18" s="430" t="s">
        <v>2416</v>
      </c>
      <c r="B18" s="431">
        <v>400</v>
      </c>
    </row>
    <row r="19" ht="30" customHeight="1" spans="1:2">
      <c r="A19" s="430" t="s">
        <v>2417</v>
      </c>
      <c r="B19" s="431">
        <v>125</v>
      </c>
    </row>
    <row r="20" ht="30" customHeight="1" spans="1:2">
      <c r="A20" s="428" t="s">
        <v>2418</v>
      </c>
      <c r="B20" s="429"/>
    </row>
    <row r="21" ht="30" customHeight="1" spans="1:2">
      <c r="A21" s="430" t="s">
        <v>2419</v>
      </c>
      <c r="B21" s="408"/>
    </row>
    <row r="22" ht="30" customHeight="1" spans="1:2">
      <c r="A22" s="428" t="s">
        <v>2420</v>
      </c>
      <c r="B22" s="429">
        <f>B23+B24</f>
        <v>210849</v>
      </c>
    </row>
    <row r="23" ht="30" customHeight="1" spans="1:2">
      <c r="A23" s="430" t="s">
        <v>2421</v>
      </c>
      <c r="B23" s="408">
        <v>197787</v>
      </c>
    </row>
    <row r="24" ht="30" customHeight="1" spans="1:2">
      <c r="A24" s="430" t="s">
        <v>2422</v>
      </c>
      <c r="B24" s="431">
        <v>13062</v>
      </c>
    </row>
    <row r="25" ht="30" customHeight="1" spans="1:2">
      <c r="A25" s="428" t="s">
        <v>2423</v>
      </c>
      <c r="B25" s="429"/>
    </row>
    <row r="26" ht="30" customHeight="1" spans="1:2">
      <c r="A26" s="430" t="s">
        <v>2424</v>
      </c>
      <c r="B26" s="408"/>
    </row>
    <row r="27" ht="30" customHeight="1" spans="1:2">
      <c r="A27" s="428" t="s">
        <v>2425</v>
      </c>
      <c r="B27" s="429">
        <f>B28+B29+B30</f>
        <v>18864</v>
      </c>
    </row>
    <row r="28" ht="30" customHeight="1" spans="1:2">
      <c r="A28" s="430" t="s">
        <v>2426</v>
      </c>
      <c r="B28" s="431">
        <v>18864</v>
      </c>
    </row>
    <row r="29" ht="30" customHeight="1" spans="1:2">
      <c r="A29" s="430" t="s">
        <v>2427</v>
      </c>
      <c r="B29" s="431"/>
    </row>
    <row r="30" ht="30" customHeight="1" spans="1:2">
      <c r="A30" s="430" t="s">
        <v>2428</v>
      </c>
      <c r="B30" s="431"/>
    </row>
    <row r="31" ht="30" customHeight="1" spans="1:2">
      <c r="A31" s="432" t="s">
        <v>2429</v>
      </c>
      <c r="B31" s="429">
        <f>B4+B9+B20+B22+B25+B27</f>
        <v>340176</v>
      </c>
    </row>
  </sheetData>
  <autoFilter ref="A3:B31">
    <extLst/>
  </autoFilter>
  <mergeCells count="1">
    <mergeCell ref="A1:B1"/>
  </mergeCells>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00B0F0"/>
  </sheetPr>
  <dimension ref="A1:E43"/>
  <sheetViews>
    <sheetView showGridLines="0" showZeros="0" view="pageBreakPreview" zoomScaleNormal="100" topLeftCell="A16" workbookViewId="0">
      <selection activeCell="A1" sqref="A1:D1"/>
    </sheetView>
  </sheetViews>
  <sheetFormatPr defaultColWidth="9" defaultRowHeight="13.5" outlineLevelCol="4"/>
  <cols>
    <col min="1" max="1" width="69.6333333333333" style="272" customWidth="1"/>
    <col min="2" max="2" width="45.6333333333333" customWidth="1"/>
    <col min="3" max="4" width="16.6333333333333" hidden="1" customWidth="1"/>
    <col min="5" max="5" width="9" hidden="1" customWidth="1"/>
  </cols>
  <sheetData>
    <row r="1" s="271" customFormat="1" ht="45" customHeight="1" spans="1:4">
      <c r="A1" s="413" t="s">
        <v>2430</v>
      </c>
      <c r="B1" s="413"/>
      <c r="C1" s="413"/>
      <c r="D1" s="413"/>
    </row>
    <row r="2" ht="20.1" customHeight="1" spans="1:4">
      <c r="A2" s="275"/>
      <c r="B2" s="403" t="s">
        <v>2</v>
      </c>
      <c r="C2" s="414"/>
      <c r="D2" s="414" t="s">
        <v>2</v>
      </c>
    </row>
    <row r="3" ht="45" customHeight="1" spans="1:5">
      <c r="A3" s="174" t="s">
        <v>2431</v>
      </c>
      <c r="B3" s="83" t="s">
        <v>6</v>
      </c>
      <c r="C3" s="415" t="s">
        <v>2432</v>
      </c>
      <c r="D3" s="83" t="s">
        <v>2433</v>
      </c>
      <c r="E3" s="416" t="s">
        <v>134</v>
      </c>
    </row>
    <row r="4" ht="36" customHeight="1" spans="1:5">
      <c r="A4" s="417" t="s">
        <v>2434</v>
      </c>
      <c r="B4" s="107"/>
      <c r="C4" s="418">
        <f>SUM(C5:C5)</f>
        <v>0</v>
      </c>
      <c r="D4" s="419">
        <f>SUM(D5:D5)</f>
        <v>0</v>
      </c>
      <c r="E4" s="284" t="str">
        <f>IF(A4&lt;&gt;"",IF(SUM(B4:D4)&lt;&gt;0,"是","否"),"是")</f>
        <v>否</v>
      </c>
    </row>
    <row r="5" ht="36" customHeight="1" spans="1:5">
      <c r="A5" s="420" t="s">
        <v>2435</v>
      </c>
      <c r="B5" s="126"/>
      <c r="C5" s="421"/>
      <c r="D5" s="422"/>
      <c r="E5" s="284" t="str">
        <f>IF(A5&lt;&gt;"",IF(SUM(B5:D5)&lt;&gt;0,"是","否"),"是")</f>
        <v>否</v>
      </c>
    </row>
    <row r="6" ht="36" customHeight="1" spans="1:5">
      <c r="A6" s="417" t="s">
        <v>2436</v>
      </c>
      <c r="B6" s="126"/>
      <c r="C6" s="421">
        <v>64164</v>
      </c>
      <c r="D6" s="422"/>
      <c r="E6" s="284" t="str">
        <f>IF(A6&lt;&gt;"",IF(SUM(B6:D6)&lt;&gt;0,"是","否"),"是")</f>
        <v>是</v>
      </c>
    </row>
    <row r="7" ht="36" customHeight="1" spans="1:5">
      <c r="A7" s="420" t="s">
        <v>2435</v>
      </c>
      <c r="B7" s="107"/>
      <c r="C7" s="421"/>
      <c r="D7" s="422"/>
      <c r="E7" s="284"/>
    </row>
    <row r="8" ht="36" customHeight="1" spans="1:5">
      <c r="A8" s="417" t="s">
        <v>2437</v>
      </c>
      <c r="B8" s="126"/>
      <c r="C8" s="421">
        <v>2293</v>
      </c>
      <c r="D8" s="422"/>
      <c r="E8" s="284" t="str">
        <f>IF(A8&lt;&gt;"",IF(SUM(B8:D8)&lt;&gt;0,"是","否"),"是")</f>
        <v>是</v>
      </c>
    </row>
    <row r="9" ht="36" customHeight="1" spans="1:5">
      <c r="A9" s="420" t="s">
        <v>2435</v>
      </c>
      <c r="B9" s="126"/>
      <c r="C9" s="421"/>
      <c r="D9" s="422"/>
      <c r="E9" s="284"/>
    </row>
    <row r="10" ht="36" customHeight="1" spans="1:5">
      <c r="A10" s="417" t="s">
        <v>2438</v>
      </c>
      <c r="B10" s="126"/>
      <c r="C10" s="421">
        <v>9600</v>
      </c>
      <c r="D10" s="422"/>
      <c r="E10" s="284" t="str">
        <f>IF(A10&lt;&gt;"",IF(SUM(B10:D10)&lt;&gt;0,"是","否"),"是")</f>
        <v>是</v>
      </c>
    </row>
    <row r="11" ht="36" customHeight="1" spans="1:5">
      <c r="A11" s="420" t="s">
        <v>2435</v>
      </c>
      <c r="B11" s="126"/>
      <c r="C11" s="421"/>
      <c r="D11" s="422"/>
      <c r="E11" s="284"/>
    </row>
    <row r="12" ht="36" customHeight="1" spans="1:5">
      <c r="A12" s="417" t="s">
        <v>2439</v>
      </c>
      <c r="B12" s="126"/>
      <c r="C12" s="421">
        <v>280</v>
      </c>
      <c r="D12" s="422"/>
      <c r="E12" s="284" t="str">
        <f>IF(A12&lt;&gt;"",IF(SUM(B12:D12)&lt;&gt;0,"是","否"),"是")</f>
        <v>是</v>
      </c>
    </row>
    <row r="13" ht="36" customHeight="1" spans="1:5">
      <c r="A13" s="420" t="s">
        <v>2435</v>
      </c>
      <c r="B13" s="126"/>
      <c r="C13" s="421"/>
      <c r="D13" s="422"/>
      <c r="E13" s="284"/>
    </row>
    <row r="14" ht="36" customHeight="1" spans="1:5">
      <c r="A14" s="417" t="s">
        <v>2440</v>
      </c>
      <c r="B14" s="126"/>
      <c r="C14" s="421">
        <v>83870</v>
      </c>
      <c r="D14" s="422"/>
      <c r="E14" s="284" t="str">
        <f>IF(A14&lt;&gt;"",IF(SUM(B14:D14)&lt;&gt;0,"是","否"),"是")</f>
        <v>是</v>
      </c>
    </row>
    <row r="15" ht="36" customHeight="1" spans="1:5">
      <c r="A15" s="420" t="s">
        <v>2435</v>
      </c>
      <c r="B15" s="126"/>
      <c r="C15" s="421"/>
      <c r="D15" s="422"/>
      <c r="E15" s="284"/>
    </row>
    <row r="16" ht="36" customHeight="1" spans="1:5">
      <c r="A16" s="417" t="s">
        <v>2441</v>
      </c>
      <c r="B16" s="126"/>
      <c r="C16" s="421">
        <v>413</v>
      </c>
      <c r="D16" s="422"/>
      <c r="E16" s="284" t="str">
        <f>IF(A16&lt;&gt;"",IF(SUM(B16:D16)&lt;&gt;0,"是","否"),"是")</f>
        <v>是</v>
      </c>
    </row>
    <row r="17" ht="36" customHeight="1" spans="1:5">
      <c r="A17" s="420" t="s">
        <v>2435</v>
      </c>
      <c r="B17" s="126"/>
      <c r="C17" s="421"/>
      <c r="D17" s="422"/>
      <c r="E17" s="284"/>
    </row>
    <row r="18" ht="36" customHeight="1" spans="1:5">
      <c r="A18" s="417" t="s">
        <v>2442</v>
      </c>
      <c r="B18" s="126"/>
      <c r="C18" s="421">
        <v>60</v>
      </c>
      <c r="D18" s="422"/>
      <c r="E18" s="284" t="str">
        <f>IF(A18&lt;&gt;"",IF(SUM(B18:D18)&lt;&gt;0,"是","否"),"是")</f>
        <v>是</v>
      </c>
    </row>
    <row r="19" ht="36" customHeight="1" spans="1:5">
      <c r="A19" s="420" t="s">
        <v>2435</v>
      </c>
      <c r="B19" s="126"/>
      <c r="C19" s="421"/>
      <c r="D19" s="422"/>
      <c r="E19" s="284"/>
    </row>
    <row r="20" ht="36" customHeight="1" spans="1:5">
      <c r="A20" s="417" t="s">
        <v>2443</v>
      </c>
      <c r="B20" s="126"/>
      <c r="C20" s="421">
        <v>4418</v>
      </c>
      <c r="D20" s="422"/>
      <c r="E20" s="284" t="str">
        <f>IF(A20&lt;&gt;"",IF(SUM(B20:D20)&lt;&gt;0,"是","否"),"是")</f>
        <v>是</v>
      </c>
    </row>
    <row r="21" ht="36" customHeight="1" spans="1:5">
      <c r="A21" s="420" t="s">
        <v>2435</v>
      </c>
      <c r="B21" s="126"/>
      <c r="C21" s="418"/>
      <c r="D21" s="419"/>
      <c r="E21" s="284"/>
    </row>
    <row r="22" ht="36" customHeight="1" spans="1:5">
      <c r="A22" s="417" t="s">
        <v>2444</v>
      </c>
      <c r="B22" s="126"/>
      <c r="C22" s="421"/>
      <c r="D22" s="422"/>
      <c r="E22" s="284" t="str">
        <f>IF(A22&lt;&gt;"",IF(SUM(B22:D22)&lt;&gt;0,"是","否"),"是")</f>
        <v>否</v>
      </c>
    </row>
    <row r="23" ht="36" customHeight="1" spans="1:5">
      <c r="A23" s="420" t="s">
        <v>2435</v>
      </c>
      <c r="B23" s="126"/>
      <c r="C23" s="421"/>
      <c r="D23" s="422"/>
      <c r="E23" s="284"/>
    </row>
    <row r="24" ht="36" customHeight="1" spans="1:5">
      <c r="A24" s="417" t="s">
        <v>2445</v>
      </c>
      <c r="B24" s="126"/>
      <c r="C24" s="421"/>
      <c r="D24" s="422"/>
      <c r="E24" s="284" t="str">
        <f>IF(A24&lt;&gt;"",IF(SUM(B24:D24)&lt;&gt;0,"是","否"),"是")</f>
        <v>否</v>
      </c>
    </row>
    <row r="25" ht="36" customHeight="1" spans="1:5">
      <c r="A25" s="420" t="s">
        <v>2435</v>
      </c>
      <c r="B25" s="126"/>
      <c r="C25" s="421"/>
      <c r="D25" s="422"/>
      <c r="E25" s="284"/>
    </row>
    <row r="26" ht="36" customHeight="1" spans="1:5">
      <c r="A26" s="417" t="s">
        <v>2446</v>
      </c>
      <c r="B26" s="126"/>
      <c r="C26" s="421"/>
      <c r="D26" s="422">
        <v>5000</v>
      </c>
      <c r="E26" s="284" t="str">
        <f>IF(A26&lt;&gt;"",IF(SUM(B26:D26)&lt;&gt;0,"是","否"),"是")</f>
        <v>是</v>
      </c>
    </row>
    <row r="27" ht="36" customHeight="1" spans="1:5">
      <c r="A27" s="420" t="s">
        <v>2435</v>
      </c>
      <c r="B27" s="126"/>
      <c r="C27" s="421"/>
      <c r="D27" s="422"/>
      <c r="E27" s="284"/>
    </row>
    <row r="28" ht="36" customHeight="1" spans="1:5">
      <c r="A28" s="417" t="s">
        <v>2447</v>
      </c>
      <c r="B28" s="126"/>
      <c r="C28" s="421">
        <v>3800</v>
      </c>
      <c r="D28" s="422"/>
      <c r="E28" s="284" t="str">
        <f>IF(A28&lt;&gt;"",IF(SUM(B28:D28)&lt;&gt;0,"是","否"),"是")</f>
        <v>是</v>
      </c>
    </row>
    <row r="29" ht="36" customHeight="1" spans="1:5">
      <c r="A29" s="420" t="s">
        <v>2435</v>
      </c>
      <c r="B29" s="126"/>
      <c r="C29" s="421"/>
      <c r="D29" s="422"/>
      <c r="E29" s="284"/>
    </row>
    <row r="30" ht="36" customHeight="1" spans="1:5">
      <c r="A30" s="417" t="s">
        <v>2448</v>
      </c>
      <c r="B30" s="126"/>
      <c r="C30" s="421">
        <v>1257</v>
      </c>
      <c r="D30" s="422"/>
      <c r="E30" s="284" t="str">
        <f>IF(A30&lt;&gt;"",IF(SUM(B30:D30)&lt;&gt;0,"是","否"),"是")</f>
        <v>是</v>
      </c>
    </row>
    <row r="31" ht="36" customHeight="1" spans="1:5">
      <c r="A31" s="420" t="s">
        <v>2435</v>
      </c>
      <c r="B31" s="126"/>
      <c r="C31" s="421"/>
      <c r="D31" s="422"/>
      <c r="E31" s="284"/>
    </row>
    <row r="32" ht="36" customHeight="1" spans="1:5">
      <c r="A32" s="417" t="s">
        <v>2449</v>
      </c>
      <c r="B32" s="126"/>
      <c r="C32" s="421">
        <v>2163</v>
      </c>
      <c r="D32" s="422"/>
      <c r="E32" s="284" t="str">
        <f>IF(A32&lt;&gt;"",IF(SUM(B32:D32)&lt;&gt;0,"是","否"),"是")</f>
        <v>是</v>
      </c>
    </row>
    <row r="33" ht="36" customHeight="1" spans="1:5">
      <c r="A33" s="420" t="s">
        <v>2435</v>
      </c>
      <c r="B33" s="126"/>
      <c r="C33" s="421"/>
      <c r="D33" s="422"/>
      <c r="E33" s="284"/>
    </row>
    <row r="34" ht="36" customHeight="1" spans="1:5">
      <c r="A34" s="417" t="s">
        <v>2450</v>
      </c>
      <c r="B34" s="126"/>
      <c r="E34" s="284" t="str">
        <f>IF(A34&lt;&gt;"",IF(SUM(B34:D34)&lt;&gt;0,"是","否"),"是")</f>
        <v>否</v>
      </c>
    </row>
    <row r="35" ht="36" customHeight="1" spans="1:5">
      <c r="A35" s="420" t="s">
        <v>2435</v>
      </c>
      <c r="B35" s="126"/>
      <c r="E35" s="284"/>
    </row>
    <row r="36" ht="36" customHeight="1" spans="1:5">
      <c r="A36" s="417" t="s">
        <v>2451</v>
      </c>
      <c r="B36" s="126"/>
      <c r="E36" s="284" t="str">
        <f>IF(A36&lt;&gt;"",IF(SUM(B36:D36)&lt;&gt;0,"是","否"),"是")</f>
        <v>否</v>
      </c>
    </row>
    <row r="37" ht="36" customHeight="1" spans="1:5">
      <c r="A37" s="420" t="s">
        <v>2435</v>
      </c>
      <c r="B37" s="126"/>
      <c r="E37" s="284"/>
    </row>
    <row r="38" ht="36" customHeight="1" spans="1:5">
      <c r="A38" s="417" t="s">
        <v>2452</v>
      </c>
      <c r="B38" s="126"/>
      <c r="E38" s="284" t="str">
        <f>IF(A38&lt;&gt;"",IF(SUM(B38:D38)&lt;&gt;0,"是","否"),"是")</f>
        <v>否</v>
      </c>
    </row>
    <row r="39" ht="36" customHeight="1" spans="1:5">
      <c r="A39" s="420" t="s">
        <v>2435</v>
      </c>
      <c r="B39" s="126"/>
      <c r="E39" s="284"/>
    </row>
    <row r="40" ht="36" customHeight="1" spans="1:5">
      <c r="A40" s="417" t="s">
        <v>2453</v>
      </c>
      <c r="B40" s="126"/>
      <c r="E40" s="284" t="str">
        <f>IF(A40&lt;&gt;"",IF(SUM(B40:D40)&lt;&gt;0,"是","否"),"是")</f>
        <v>否</v>
      </c>
    </row>
    <row r="41" ht="36" customHeight="1" spans="1:5">
      <c r="A41" s="420" t="s">
        <v>2435</v>
      </c>
      <c r="B41" s="126"/>
      <c r="E41" s="284"/>
    </row>
    <row r="42" ht="29" customHeight="1" spans="1:5">
      <c r="A42" s="423" t="s">
        <v>2454</v>
      </c>
      <c r="B42" s="126">
        <f>B4+B6+B8+B10+B12+B14+B16+B18+B20+B22+B24+B26+B28+B30+B32+B34+B36+B38+B40</f>
        <v>0</v>
      </c>
      <c r="E42" s="284" t="str">
        <f>IF(A42&lt;&gt;"",IF(SUM(B42:D42)&lt;&gt;0,"是","否"),"是")</f>
        <v>否</v>
      </c>
    </row>
    <row r="43" ht="23" customHeight="1" spans="1:1">
      <c r="A43" s="176" t="s">
        <v>2455</v>
      </c>
    </row>
  </sheetData>
  <autoFilter ref="A3:E43">
    <extLst/>
  </autoFilter>
  <mergeCells count="1">
    <mergeCell ref="A1:D1"/>
  </mergeCells>
  <conditionalFormatting sqref="E4">
    <cfRule type="cellIs" dxfId="3" priority="2" stopIfTrue="1" operator="lessThan">
      <formula>0</formula>
    </cfRule>
  </conditionalFormatting>
  <conditionalFormatting sqref="E5:E42">
    <cfRule type="cellIs" dxfId="3"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00B0F0"/>
  </sheetPr>
  <dimension ref="A1:F10"/>
  <sheetViews>
    <sheetView showGridLines="0" showZeros="0" view="pageBreakPreview" zoomScaleNormal="85" workbookViewId="0">
      <selection activeCell="A1" sqref="A1:D1"/>
    </sheetView>
  </sheetViews>
  <sheetFormatPr defaultColWidth="9" defaultRowHeight="14.25" outlineLevelCol="5"/>
  <cols>
    <col min="1" max="1" width="43.6333333333333" style="163" customWidth="1"/>
    <col min="2" max="2" width="20.6333333333333" style="165" customWidth="1"/>
    <col min="3" max="3" width="20.6333333333333" style="163" customWidth="1"/>
    <col min="4" max="4" width="20" style="339" customWidth="1"/>
    <col min="5" max="5" width="12.6333333333333" style="163"/>
    <col min="6" max="16377" width="9" style="163"/>
    <col min="16378" max="16379" width="35.6333333333333" style="163"/>
    <col min="16380" max="16384" width="9" style="163"/>
  </cols>
  <sheetData>
    <row r="1" ht="45" customHeight="1" spans="1:4">
      <c r="A1" s="168" t="s">
        <v>2456</v>
      </c>
      <c r="B1" s="168"/>
      <c r="C1" s="168"/>
      <c r="D1" s="168"/>
    </row>
    <row r="2" ht="20.1" customHeight="1" spans="1:4">
      <c r="A2" s="169"/>
      <c r="B2" s="169"/>
      <c r="C2" s="402"/>
      <c r="D2" s="403" t="s">
        <v>2</v>
      </c>
    </row>
    <row r="3" s="164" customFormat="1" ht="45" customHeight="1" spans="1:4">
      <c r="A3" s="171" t="s">
        <v>2457</v>
      </c>
      <c r="B3" s="171" t="s">
        <v>2454</v>
      </c>
      <c r="C3" s="404" t="s">
        <v>2458</v>
      </c>
      <c r="D3" s="404" t="s">
        <v>2459</v>
      </c>
    </row>
    <row r="4" ht="36" customHeight="1" spans="1:4">
      <c r="A4" s="405" t="s">
        <v>2460</v>
      </c>
      <c r="B4" s="406"/>
      <c r="C4" s="406"/>
      <c r="D4" s="406"/>
    </row>
    <row r="5" ht="36" customHeight="1" spans="1:6">
      <c r="A5" s="407" t="s">
        <v>2461</v>
      </c>
      <c r="B5" s="173"/>
      <c r="C5" s="173"/>
      <c r="D5" s="408"/>
      <c r="F5" s="163" t="s">
        <v>2462</v>
      </c>
    </row>
    <row r="6" ht="36" customHeight="1" spans="1:4">
      <c r="A6" s="405" t="s">
        <v>2463</v>
      </c>
      <c r="B6" s="406"/>
      <c r="C6" s="406"/>
      <c r="D6" s="406"/>
    </row>
    <row r="7" ht="20.25" spans="1:4">
      <c r="A7" s="176" t="s">
        <v>2455</v>
      </c>
      <c r="B7" s="409"/>
      <c r="C7" s="410"/>
      <c r="D7" s="411"/>
    </row>
    <row r="8" spans="3:3">
      <c r="C8" s="412"/>
    </row>
    <row r="9" spans="3:3">
      <c r="C9" s="412"/>
    </row>
    <row r="10" spans="3:3">
      <c r="C10" s="412"/>
    </row>
  </sheetData>
  <mergeCells count="1">
    <mergeCell ref="A1:D1"/>
  </mergeCells>
  <conditionalFormatting sqref="D1">
    <cfRule type="cellIs" dxfId="0" priority="3" stopIfTrue="1" operator="greaterThanOrEqual">
      <formula>10</formula>
    </cfRule>
    <cfRule type="cellIs" dxfId="0" priority="4" stopIfTrue="1" operator="lessThanOrEqual">
      <formula>-1</formula>
    </cfRule>
  </conditionalFormatting>
  <conditionalFormatting sqref="B3:C3">
    <cfRule type="cellIs" dxfId="0" priority="2" stopIfTrue="1" operator="lessThanOrEqual">
      <formula>-1</formula>
    </cfRule>
  </conditionalFormatting>
  <conditionalFormatting sqref="B4:C5">
    <cfRule type="cellIs" dxfId="0"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E11"/>
  <sheetViews>
    <sheetView tabSelected="1" workbookViewId="0">
      <selection activeCell="A11" sqref="A11:E11"/>
    </sheetView>
  </sheetViews>
  <sheetFormatPr defaultColWidth="9" defaultRowHeight="13.5" outlineLevelCol="4"/>
  <cols>
    <col min="1" max="1" width="37.75" style="365" customWidth="1"/>
    <col min="2" max="2" width="22" style="365" customWidth="1"/>
    <col min="3" max="4" width="23.8833333333333" style="365" customWidth="1"/>
    <col min="5" max="5" width="24.5" style="365" customWidth="1"/>
    <col min="6" max="248" width="9" style="365"/>
    <col min="249" max="16384" width="9" style="1"/>
  </cols>
  <sheetData>
    <row r="1" s="365" customFormat="1" ht="40.5" customHeight="1" spans="1:5">
      <c r="A1" s="367" t="s">
        <v>2464</v>
      </c>
      <c r="B1" s="367"/>
      <c r="C1" s="367"/>
      <c r="D1" s="367"/>
      <c r="E1" s="367"/>
    </row>
    <row r="2" s="365" customFormat="1" ht="17" customHeight="1" spans="1:5">
      <c r="A2" s="389"/>
      <c r="B2" s="389"/>
      <c r="C2" s="389"/>
      <c r="D2" s="390"/>
      <c r="E2" s="391" t="s">
        <v>2</v>
      </c>
    </row>
    <row r="3" s="1" customFormat="1" ht="24.95" customHeight="1" spans="1:5">
      <c r="A3" s="392" t="s">
        <v>4</v>
      </c>
      <c r="B3" s="392" t="s">
        <v>129</v>
      </c>
      <c r="C3" s="392" t="s">
        <v>6</v>
      </c>
      <c r="D3" s="393" t="s">
        <v>2465</v>
      </c>
      <c r="E3" s="394"/>
    </row>
    <row r="4" s="1" customFormat="1" ht="24.95" customHeight="1" spans="1:5">
      <c r="A4" s="395"/>
      <c r="B4" s="395"/>
      <c r="C4" s="395"/>
      <c r="D4" s="171" t="s">
        <v>2466</v>
      </c>
      <c r="E4" s="171" t="s">
        <v>2467</v>
      </c>
    </row>
    <row r="5" s="365" customFormat="1" ht="35" customHeight="1" spans="1:5">
      <c r="A5" s="396" t="s">
        <v>2454</v>
      </c>
      <c r="B5" s="347">
        <f>SUM(B6:B8)</f>
        <v>1666</v>
      </c>
      <c r="C5" s="347">
        <f>C6+C7+C8</f>
        <v>981</v>
      </c>
      <c r="D5" s="347">
        <f t="shared" ref="D5:D10" si="0">C5-B5</f>
        <v>-685</v>
      </c>
      <c r="E5" s="397">
        <f t="shared" ref="E5:E10" si="1">D5/B5</f>
        <v>-0.4112</v>
      </c>
    </row>
    <row r="6" s="365" customFormat="1" ht="35" customHeight="1" spans="1:5">
      <c r="A6" s="153" t="s">
        <v>2468</v>
      </c>
      <c r="B6" s="398">
        <v>24</v>
      </c>
      <c r="C6" s="347">
        <v>17</v>
      </c>
      <c r="D6" s="347">
        <f t="shared" si="0"/>
        <v>-7</v>
      </c>
      <c r="E6" s="397">
        <f t="shared" si="1"/>
        <v>-0.2917</v>
      </c>
    </row>
    <row r="7" s="365" customFormat="1" ht="35" customHeight="1" spans="1:5">
      <c r="A7" s="153" t="s">
        <v>2469</v>
      </c>
      <c r="B7" s="398">
        <v>30</v>
      </c>
      <c r="C7" s="347">
        <v>23</v>
      </c>
      <c r="D7" s="347">
        <f t="shared" si="0"/>
        <v>-7</v>
      </c>
      <c r="E7" s="397">
        <f t="shared" si="1"/>
        <v>-0.2333</v>
      </c>
    </row>
    <row r="8" s="365" customFormat="1" ht="35" customHeight="1" spans="1:5">
      <c r="A8" s="153" t="s">
        <v>2470</v>
      </c>
      <c r="B8" s="399">
        <f>B9+B10</f>
        <v>1612</v>
      </c>
      <c r="C8" s="347">
        <f>C9+C10</f>
        <v>941</v>
      </c>
      <c r="D8" s="347">
        <f t="shared" si="0"/>
        <v>-671</v>
      </c>
      <c r="E8" s="397">
        <f t="shared" si="1"/>
        <v>-0.4163</v>
      </c>
    </row>
    <row r="9" s="365" customFormat="1" ht="35" customHeight="1" spans="1:5">
      <c r="A9" s="157" t="s">
        <v>2471</v>
      </c>
      <c r="B9" s="349">
        <v>490</v>
      </c>
      <c r="C9" s="349">
        <v>72</v>
      </c>
      <c r="D9" s="349">
        <f t="shared" si="0"/>
        <v>-418</v>
      </c>
      <c r="E9" s="400">
        <f t="shared" si="1"/>
        <v>-0.8531</v>
      </c>
    </row>
    <row r="10" s="365" customFormat="1" ht="35" customHeight="1" spans="1:5">
      <c r="A10" s="157" t="s">
        <v>2472</v>
      </c>
      <c r="B10" s="349">
        <v>1122</v>
      </c>
      <c r="C10" s="349">
        <v>869</v>
      </c>
      <c r="D10" s="349">
        <f t="shared" si="0"/>
        <v>-253</v>
      </c>
      <c r="E10" s="400">
        <f t="shared" si="1"/>
        <v>-0.2255</v>
      </c>
    </row>
    <row r="11" s="365" customFormat="1" ht="167" customHeight="1" spans="1:5">
      <c r="A11" s="401" t="s">
        <v>2473</v>
      </c>
      <c r="B11" s="401"/>
      <c r="C11" s="401"/>
      <c r="D11" s="401"/>
      <c r="E11" s="401"/>
    </row>
  </sheetData>
  <mergeCells count="6">
    <mergeCell ref="A1:E1"/>
    <mergeCell ref="D3:E3"/>
    <mergeCell ref="A11:E11"/>
    <mergeCell ref="A3:A4"/>
    <mergeCell ref="B3:B4"/>
    <mergeCell ref="C3:C4"/>
  </mergeCells>
  <conditionalFormatting sqref="B5">
    <cfRule type="expression" dxfId="2" priority="1" stopIfTrue="1">
      <formula>"len($A:$A)=3"</formula>
    </cfRule>
  </conditionalFormatting>
  <conditionalFormatting sqref="B9:B10">
    <cfRule type="expression" dxfId="2" priority="2" stopIfTrue="1">
      <formula>"len($A:$A)=3"</formula>
    </cfRule>
  </conditionalFormatting>
  <conditionalFormatting sqref="C5:C8">
    <cfRule type="expression" dxfId="2" priority="5" stopIfTrue="1">
      <formula>"len($A:$A)=3"</formula>
    </cfRule>
  </conditionalFormatting>
  <conditionalFormatting sqref="C9:C10">
    <cfRule type="expression" dxfId="2" priority="4" stopIfTrue="1">
      <formula>"len($A:$A)=3"</formula>
    </cfRule>
  </conditionalFormatting>
  <conditionalFormatting sqref="D5:D10">
    <cfRule type="expression" dxfId="2" priority="3" stopIfTrue="1">
      <formula>"len($A:$A)=3"</formula>
    </cfRule>
  </conditionalFormatting>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9">
    <tabColor rgb="FF00B0F0"/>
  </sheetPr>
  <dimension ref="A1:F52"/>
  <sheetViews>
    <sheetView showGridLines="0" showZeros="0" view="pageBreakPreview" zoomScaleNormal="115" workbookViewId="0">
      <selection activeCell="C11" sqref="C11"/>
    </sheetView>
  </sheetViews>
  <sheetFormatPr defaultColWidth="9" defaultRowHeight="14.25" outlineLevelCol="5"/>
  <cols>
    <col min="1" max="1" width="13.25" style="163" customWidth="1"/>
    <col min="2" max="2" width="50.75" style="163" customWidth="1"/>
    <col min="3" max="4" width="20.6333333333333" style="163" customWidth="1"/>
    <col min="5" max="5" width="20.6333333333333" style="339" customWidth="1"/>
    <col min="6" max="6" width="3.75" style="163" hidden="1" customWidth="1"/>
    <col min="7" max="16357" width="9" style="163"/>
    <col min="16358" max="16358" width="45.6333333333333" style="163"/>
    <col min="16359" max="16384" width="9" style="163"/>
  </cols>
  <sheetData>
    <row r="1" s="365" customFormat="1" ht="27" spans="1:5">
      <c r="A1" s="367" t="s">
        <v>2474</v>
      </c>
      <c r="B1" s="367"/>
      <c r="C1" s="367"/>
      <c r="D1" s="367"/>
      <c r="E1" s="367"/>
    </row>
    <row r="2" s="337" customFormat="1" ht="18.75" spans="1:6">
      <c r="A2" s="340"/>
      <c r="B2" s="341"/>
      <c r="C2" s="342"/>
      <c r="D2" s="341"/>
      <c r="E2" s="343" t="s">
        <v>2</v>
      </c>
      <c r="F2" s="340"/>
    </row>
    <row r="3" s="338" customFormat="1" ht="37.5" spans="1:6">
      <c r="A3" s="344" t="s">
        <v>3</v>
      </c>
      <c r="B3" s="345" t="s">
        <v>4</v>
      </c>
      <c r="C3" s="181" t="s">
        <v>5</v>
      </c>
      <c r="D3" s="181" t="s">
        <v>6</v>
      </c>
      <c r="E3" s="181" t="s">
        <v>7</v>
      </c>
      <c r="F3" s="346" t="s">
        <v>134</v>
      </c>
    </row>
    <row r="4" s="338" customFormat="1" ht="18.75" spans="1:6">
      <c r="A4" s="311">
        <v>10301</v>
      </c>
      <c r="B4" s="380" t="s">
        <v>2475</v>
      </c>
      <c r="C4" s="349">
        <f>C5+C6+C7+C8+C9+C10+C11+C17+C18+C21+C22+C23+C24+C25+C26+C27</f>
        <v>-491</v>
      </c>
      <c r="D4" s="347">
        <f>D5+D6+D7+D8+D9+D10+D11+D17+D18+D21+D22+D23+D24+D25+D26+D27</f>
        <v>850</v>
      </c>
      <c r="E4" s="185">
        <f>(D4-C4)/C4</f>
        <v>-2.731</v>
      </c>
      <c r="F4" s="346"/>
    </row>
    <row r="5" s="338" customFormat="1" ht="18.75" spans="1:6">
      <c r="A5" s="311" t="s">
        <v>2476</v>
      </c>
      <c r="B5" s="307" t="s">
        <v>2477</v>
      </c>
      <c r="C5" s="347"/>
      <c r="D5" s="347"/>
      <c r="E5" s="319"/>
      <c r="F5" s="348" t="str">
        <f t="shared" ref="F5:F38" si="0">IF(LEN(A5)=7,"是",IF(B5&lt;&gt;"",IF(SUM(C5:D5)&lt;&gt;0,"是","否"),"是"))</f>
        <v>是</v>
      </c>
    </row>
    <row r="6" ht="18.75" spans="1:6">
      <c r="A6" s="311" t="s">
        <v>2478</v>
      </c>
      <c r="B6" s="307" t="s">
        <v>2479</v>
      </c>
      <c r="C6" s="347"/>
      <c r="D6" s="347"/>
      <c r="E6" s="185"/>
      <c r="F6" s="348" t="str">
        <f t="shared" si="0"/>
        <v>是</v>
      </c>
    </row>
    <row r="7" ht="18.75" spans="1:6">
      <c r="A7" s="311" t="s">
        <v>2480</v>
      </c>
      <c r="B7" s="307" t="s">
        <v>2481</v>
      </c>
      <c r="C7" s="347"/>
      <c r="D7" s="347"/>
      <c r="E7" s="185"/>
      <c r="F7" s="348" t="str">
        <f t="shared" si="0"/>
        <v>是</v>
      </c>
    </row>
    <row r="8" ht="18.75" spans="1:6">
      <c r="A8" s="311" t="s">
        <v>2482</v>
      </c>
      <c r="B8" s="307" t="s">
        <v>2483</v>
      </c>
      <c r="C8" s="347"/>
      <c r="D8" s="347"/>
      <c r="E8" s="185"/>
      <c r="F8" s="348" t="str">
        <f t="shared" si="0"/>
        <v>是</v>
      </c>
    </row>
    <row r="9" ht="18.75" spans="1:6">
      <c r="A9" s="311" t="s">
        <v>2484</v>
      </c>
      <c r="B9" s="307" t="s">
        <v>2485</v>
      </c>
      <c r="C9" s="347"/>
      <c r="D9" s="347"/>
      <c r="E9" s="185"/>
      <c r="F9" s="348" t="str">
        <f t="shared" si="0"/>
        <v>是</v>
      </c>
    </row>
    <row r="10" ht="18.75" spans="1:6">
      <c r="A10" s="311" t="s">
        <v>2486</v>
      </c>
      <c r="B10" s="307" t="s">
        <v>2487</v>
      </c>
      <c r="C10" s="347"/>
      <c r="D10" s="347"/>
      <c r="E10" s="185"/>
      <c r="F10" s="348" t="str">
        <f t="shared" si="0"/>
        <v>是</v>
      </c>
    </row>
    <row r="11" ht="18.75" spans="1:6">
      <c r="A11" s="311" t="s">
        <v>2488</v>
      </c>
      <c r="B11" s="307" t="s">
        <v>2489</v>
      </c>
      <c r="C11" s="347">
        <f>SUBTOTAL(9,C12:C16)</f>
        <v>-1546</v>
      </c>
      <c r="D11" s="347"/>
      <c r="E11" s="185">
        <f>(D11-C11)/C11</f>
        <v>-1</v>
      </c>
      <c r="F11" s="348" t="str">
        <f t="shared" si="0"/>
        <v>是</v>
      </c>
    </row>
    <row r="12" ht="18.75" spans="1:6">
      <c r="A12" s="311" t="s">
        <v>2490</v>
      </c>
      <c r="B12" s="310" t="s">
        <v>2491</v>
      </c>
      <c r="C12" s="349"/>
      <c r="D12" s="349"/>
      <c r="E12" s="190"/>
      <c r="F12" s="348" t="str">
        <f t="shared" si="0"/>
        <v>否</v>
      </c>
    </row>
    <row r="13" ht="18.75" spans="1:6">
      <c r="A13" s="311" t="s">
        <v>2492</v>
      </c>
      <c r="B13" s="310" t="s">
        <v>2493</v>
      </c>
      <c r="C13" s="349"/>
      <c r="D13" s="349"/>
      <c r="E13" s="190"/>
      <c r="F13" s="348" t="str">
        <f t="shared" si="0"/>
        <v>否</v>
      </c>
    </row>
    <row r="14" ht="18.75" spans="1:6">
      <c r="A14" s="311" t="s">
        <v>2494</v>
      </c>
      <c r="B14" s="310" t="s">
        <v>2495</v>
      </c>
      <c r="C14" s="349"/>
      <c r="D14" s="349"/>
      <c r="E14" s="190"/>
      <c r="F14" s="348" t="str">
        <f t="shared" si="0"/>
        <v>否</v>
      </c>
    </row>
    <row r="15" ht="18.75" spans="1:6">
      <c r="A15" s="311" t="s">
        <v>2496</v>
      </c>
      <c r="B15" s="310" t="s">
        <v>2497</v>
      </c>
      <c r="C15" s="349">
        <v>-1546</v>
      </c>
      <c r="D15" s="349"/>
      <c r="E15" s="185">
        <f>(D15-C15)/C15</f>
        <v>-1</v>
      </c>
      <c r="F15" s="348" t="str">
        <f t="shared" si="0"/>
        <v>是</v>
      </c>
    </row>
    <row r="16" ht="18.75" spans="1:6">
      <c r="A16" s="311" t="s">
        <v>2498</v>
      </c>
      <c r="B16" s="310" t="s">
        <v>2499</v>
      </c>
      <c r="C16" s="349"/>
      <c r="D16" s="349"/>
      <c r="E16" s="190"/>
      <c r="F16" s="348" t="str">
        <f t="shared" si="0"/>
        <v>否</v>
      </c>
    </row>
    <row r="17" ht="18.75" spans="1:6">
      <c r="A17" s="350" t="s">
        <v>2500</v>
      </c>
      <c r="B17" s="183" t="s">
        <v>2501</v>
      </c>
      <c r="C17" s="347"/>
      <c r="D17" s="347"/>
      <c r="E17" s="185"/>
      <c r="F17" s="348" t="str">
        <f t="shared" si="0"/>
        <v>是</v>
      </c>
    </row>
    <row r="18" ht="18.75" spans="1:6">
      <c r="A18" s="350" t="s">
        <v>2502</v>
      </c>
      <c r="B18" s="183" t="s">
        <v>2503</v>
      </c>
      <c r="C18" s="347">
        <f>C19+C20</f>
        <v>1055</v>
      </c>
      <c r="D18" s="347">
        <f>D19+D20</f>
        <v>850</v>
      </c>
      <c r="E18" s="185">
        <f>(D18-C18)/C18</f>
        <v>-0.194</v>
      </c>
      <c r="F18" s="348" t="str">
        <f t="shared" si="0"/>
        <v>是</v>
      </c>
    </row>
    <row r="19" ht="18.75" spans="1:6">
      <c r="A19" s="350" t="s">
        <v>2504</v>
      </c>
      <c r="B19" s="194" t="s">
        <v>2505</v>
      </c>
      <c r="C19" s="349">
        <v>684</v>
      </c>
      <c r="D19" s="349">
        <v>550</v>
      </c>
      <c r="E19" s="185">
        <f>(D19-C19)/C19</f>
        <v>-0.196</v>
      </c>
      <c r="F19" s="348" t="str">
        <f t="shared" si="0"/>
        <v>是</v>
      </c>
    </row>
    <row r="20" ht="18.75" spans="1:6">
      <c r="A20" s="350" t="s">
        <v>2506</v>
      </c>
      <c r="B20" s="194" t="s">
        <v>2507</v>
      </c>
      <c r="C20" s="349">
        <v>371</v>
      </c>
      <c r="D20" s="349">
        <v>300</v>
      </c>
      <c r="E20" s="185">
        <f>(D20-C20)/C20</f>
        <v>-0.191</v>
      </c>
      <c r="F20" s="348" t="str">
        <f t="shared" si="0"/>
        <v>是</v>
      </c>
    </row>
    <row r="21" ht="18.75" spans="1:6">
      <c r="A21" s="350" t="s">
        <v>2508</v>
      </c>
      <c r="B21" s="183" t="s">
        <v>2509</v>
      </c>
      <c r="C21" s="347"/>
      <c r="D21" s="347"/>
      <c r="E21" s="185"/>
      <c r="F21" s="348" t="str">
        <f t="shared" si="0"/>
        <v>是</v>
      </c>
    </row>
    <row r="22" ht="18.75" spans="1:6">
      <c r="A22" s="350" t="s">
        <v>2510</v>
      </c>
      <c r="B22" s="183" t="s">
        <v>2511</v>
      </c>
      <c r="C22" s="347"/>
      <c r="D22" s="347"/>
      <c r="E22" s="185"/>
      <c r="F22" s="348" t="str">
        <f t="shared" si="0"/>
        <v>是</v>
      </c>
    </row>
    <row r="23" ht="18.75" spans="1:6">
      <c r="A23" s="350" t="s">
        <v>2512</v>
      </c>
      <c r="B23" s="183" t="s">
        <v>2513</v>
      </c>
      <c r="C23" s="347"/>
      <c r="D23" s="347"/>
      <c r="E23" s="185"/>
      <c r="F23" s="348" t="str">
        <f t="shared" si="0"/>
        <v>是</v>
      </c>
    </row>
    <row r="24" ht="18.75" spans="1:6">
      <c r="A24" s="311" t="s">
        <v>2514</v>
      </c>
      <c r="B24" s="307" t="s">
        <v>2515</v>
      </c>
      <c r="C24" s="347"/>
      <c r="D24" s="347"/>
      <c r="E24" s="185"/>
      <c r="F24" s="348" t="str">
        <f t="shared" si="0"/>
        <v>是</v>
      </c>
    </row>
    <row r="25" ht="18.75" spans="1:6">
      <c r="A25" s="311" t="s">
        <v>2516</v>
      </c>
      <c r="B25" s="307" t="s">
        <v>2517</v>
      </c>
      <c r="C25" s="347"/>
      <c r="D25" s="347"/>
      <c r="E25" s="185"/>
      <c r="F25" s="348" t="str">
        <f t="shared" si="0"/>
        <v>是</v>
      </c>
    </row>
    <row r="26" ht="37.5" spans="1:6">
      <c r="A26" s="311" t="s">
        <v>2518</v>
      </c>
      <c r="B26" s="307" t="s">
        <v>2519</v>
      </c>
      <c r="C26" s="347"/>
      <c r="D26" s="347"/>
      <c r="E26" s="185"/>
      <c r="F26" s="348" t="str">
        <f t="shared" si="0"/>
        <v>是</v>
      </c>
    </row>
    <row r="27" ht="18.75" spans="1:6">
      <c r="A27" s="311" t="s">
        <v>2520</v>
      </c>
      <c r="B27" s="307" t="s">
        <v>2521</v>
      </c>
      <c r="C27" s="347"/>
      <c r="D27" s="347"/>
      <c r="E27" s="185"/>
      <c r="F27" s="348" t="str">
        <f t="shared" si="0"/>
        <v>是</v>
      </c>
    </row>
    <row r="28" ht="18.75" spans="1:6">
      <c r="A28" s="311" t="s">
        <v>2522</v>
      </c>
      <c r="B28" s="307" t="s">
        <v>2523</v>
      </c>
      <c r="C28" s="347">
        <v>38111</v>
      </c>
      <c r="D28" s="347">
        <v>26816</v>
      </c>
      <c r="E28" s="185">
        <f>(D28-C28)/C28</f>
        <v>-0.296</v>
      </c>
      <c r="F28" s="348" t="str">
        <f t="shared" si="0"/>
        <v>是</v>
      </c>
    </row>
    <row r="29" ht="18.75" spans="1:6">
      <c r="A29" s="311"/>
      <c r="B29" s="310"/>
      <c r="C29" s="349"/>
      <c r="D29" s="349"/>
      <c r="E29" s="185"/>
      <c r="F29" s="348" t="str">
        <f t="shared" si="0"/>
        <v>是</v>
      </c>
    </row>
    <row r="30" ht="18.75" spans="1:6">
      <c r="A30" s="323"/>
      <c r="B30" s="324" t="s">
        <v>2524</v>
      </c>
      <c r="C30" s="347">
        <f>C5+C6+C7+C8+C9+C10+C11+C17+C18+C21+C22+C23+C24+C25+C26+C27+C28</f>
        <v>37620</v>
      </c>
      <c r="D30" s="347">
        <f>D5+D6+D7+D8+D9+D10+D11+D17+D18+D21+D22+D23+D24+D25+D26+D27+D28</f>
        <v>27666</v>
      </c>
      <c r="E30" s="185">
        <f>(D30-C30)/C30</f>
        <v>-0.265</v>
      </c>
      <c r="F30" s="348" t="str">
        <f t="shared" si="0"/>
        <v>是</v>
      </c>
    </row>
    <row r="31" ht="18.75" spans="1:6">
      <c r="A31" s="351">
        <v>105</v>
      </c>
      <c r="B31" s="352" t="s">
        <v>2525</v>
      </c>
      <c r="C31" s="333"/>
      <c r="D31" s="377"/>
      <c r="E31" s="185"/>
      <c r="F31" s="348" t="str">
        <f t="shared" si="0"/>
        <v>否</v>
      </c>
    </row>
    <row r="32" ht="18.75" spans="1:6">
      <c r="A32" s="381">
        <v>110</v>
      </c>
      <c r="B32" s="380" t="s">
        <v>60</v>
      </c>
      <c r="C32" s="382">
        <f>C33+C36+C37+C38</f>
        <v>305385</v>
      </c>
      <c r="D32" s="382">
        <f>D33+D36+D37+D38</f>
        <v>53047</v>
      </c>
      <c r="E32" s="185">
        <f t="shared" ref="E32:E39" si="1">(D32-C32)/C32</f>
        <v>-0.826</v>
      </c>
      <c r="F32" s="348" t="str">
        <f t="shared" si="0"/>
        <v>是</v>
      </c>
    </row>
    <row r="33" ht="18.75" spans="1:6">
      <c r="A33" s="381">
        <v>11004</v>
      </c>
      <c r="B33" s="380" t="s">
        <v>2526</v>
      </c>
      <c r="C33" s="382">
        <f>C34+C35</f>
        <v>162408</v>
      </c>
      <c r="D33" s="382">
        <f>D34+D35</f>
        <v>1598</v>
      </c>
      <c r="E33" s="185">
        <f t="shared" si="1"/>
        <v>-0.99</v>
      </c>
      <c r="F33" s="348" t="str">
        <f t="shared" si="0"/>
        <v>是</v>
      </c>
    </row>
    <row r="34" ht="18.75" spans="1:6">
      <c r="A34" s="383">
        <v>1100402</v>
      </c>
      <c r="B34" s="384" t="s">
        <v>2527</v>
      </c>
      <c r="C34" s="385">
        <v>162408</v>
      </c>
      <c r="D34" s="386">
        <v>1598</v>
      </c>
      <c r="E34" s="387"/>
      <c r="F34" s="348" t="str">
        <f t="shared" si="0"/>
        <v>是</v>
      </c>
    </row>
    <row r="35" ht="18.75" spans="1:6">
      <c r="A35" s="383">
        <v>1100403</v>
      </c>
      <c r="B35" s="384" t="s">
        <v>2528</v>
      </c>
      <c r="C35" s="385"/>
      <c r="D35" s="386"/>
      <c r="E35" s="387"/>
      <c r="F35" s="348" t="str">
        <f t="shared" si="0"/>
        <v>是</v>
      </c>
    </row>
    <row r="36" ht="18.75" spans="1:6">
      <c r="A36" s="383">
        <v>11008</v>
      </c>
      <c r="B36" s="384" t="s">
        <v>63</v>
      </c>
      <c r="C36" s="385">
        <v>922</v>
      </c>
      <c r="D36" s="386">
        <v>12667</v>
      </c>
      <c r="E36" s="185">
        <f t="shared" si="1"/>
        <v>12.739</v>
      </c>
      <c r="F36" s="348" t="str">
        <f t="shared" si="0"/>
        <v>是</v>
      </c>
    </row>
    <row r="37" ht="18.75" spans="1:6">
      <c r="A37" s="383">
        <v>11009</v>
      </c>
      <c r="B37" s="384" t="s">
        <v>64</v>
      </c>
      <c r="C37" s="385">
        <v>9969</v>
      </c>
      <c r="D37" s="386">
        <v>7282</v>
      </c>
      <c r="E37" s="185">
        <f t="shared" si="1"/>
        <v>-0.27</v>
      </c>
      <c r="F37" s="348" t="str">
        <f t="shared" si="0"/>
        <v>是</v>
      </c>
    </row>
    <row r="38" ht="18.75" spans="1:6">
      <c r="A38" s="383">
        <v>11011</v>
      </c>
      <c r="B38" s="384" t="s">
        <v>66</v>
      </c>
      <c r="C38" s="385">
        <v>132086</v>
      </c>
      <c r="D38" s="386">
        <v>31500</v>
      </c>
      <c r="E38" s="185">
        <f t="shared" si="1"/>
        <v>-0.762</v>
      </c>
      <c r="F38" s="348"/>
    </row>
    <row r="39" ht="18.75" spans="1:6">
      <c r="A39" s="363"/>
      <c r="B39" s="364" t="s">
        <v>68</v>
      </c>
      <c r="C39" s="382">
        <f>C30+C32</f>
        <v>343005</v>
      </c>
      <c r="D39" s="382">
        <f>D30+D32</f>
        <v>80713</v>
      </c>
      <c r="E39" s="185">
        <f t="shared" si="1"/>
        <v>-0.765</v>
      </c>
      <c r="F39" s="348" t="str">
        <f>IF(LEN(A39)=7,"是",IF(B39&lt;&gt;"",IF(SUM(C39:D39)&lt;&gt;0,"是","否"),"是"))</f>
        <v>是</v>
      </c>
    </row>
    <row r="40" spans="3:4">
      <c r="C40" s="388"/>
      <c r="D40" s="388"/>
    </row>
    <row r="42" spans="3:4">
      <c r="C42" s="388"/>
      <c r="D42" s="388"/>
    </row>
    <row r="44" spans="3:4">
      <c r="C44" s="388"/>
      <c r="D44" s="388"/>
    </row>
    <row r="45" spans="3:4">
      <c r="C45" s="388"/>
      <c r="D45" s="388"/>
    </row>
    <row r="47" spans="3:4">
      <c r="C47" s="388"/>
      <c r="D47" s="388"/>
    </row>
    <row r="48" spans="3:4">
      <c r="C48" s="388"/>
      <c r="D48" s="388"/>
    </row>
    <row r="49" spans="3:4">
      <c r="C49" s="388"/>
      <c r="D49" s="388"/>
    </row>
    <row r="50" spans="3:4">
      <c r="C50" s="388"/>
      <c r="D50" s="388"/>
    </row>
    <row r="52" spans="3:4">
      <c r="C52" s="388"/>
      <c r="D52" s="388"/>
    </row>
  </sheetData>
  <autoFilter ref="A3:F39">
    <filterColumn colId="5">
      <customFilters>
        <customFilter operator="equal" val="是"/>
      </customFilters>
    </filterColumn>
    <extLst/>
  </autoFilter>
  <mergeCells count="1">
    <mergeCell ref="A1:E1"/>
  </mergeCells>
  <conditionalFormatting sqref="B4">
    <cfRule type="expression" dxfId="1" priority="4" stopIfTrue="1">
      <formula>"len($A:$A)=3"</formula>
    </cfRule>
  </conditionalFormatting>
  <conditionalFormatting sqref="B31">
    <cfRule type="expression" dxfId="1" priority="15" stopIfTrue="1">
      <formula>"len($A:$A)=3"</formula>
    </cfRule>
  </conditionalFormatting>
  <conditionalFormatting sqref="B33">
    <cfRule type="expression" dxfId="1" priority="6" stopIfTrue="1">
      <formula>"len($A:$A)=3"</formula>
    </cfRule>
  </conditionalFormatting>
  <conditionalFormatting sqref="C33">
    <cfRule type="expression" dxfId="1" priority="1" stopIfTrue="1">
      <formula>"len($A:$A)=3"</formula>
    </cfRule>
  </conditionalFormatting>
  <conditionalFormatting sqref="D33">
    <cfRule type="expression" dxfId="1" priority="3" stopIfTrue="1">
      <formula>"len($A:$A)=3"</formula>
    </cfRule>
  </conditionalFormatting>
  <conditionalFormatting sqref="B35">
    <cfRule type="expression" dxfId="1" priority="5" stopIfTrue="1">
      <formula>"len($A:$A)=3"</formula>
    </cfRule>
  </conditionalFormatting>
  <conditionalFormatting sqref="C31:C32 C34:C36 D34:D35 D32">
    <cfRule type="expression" dxfId="1" priority="14" stopIfTrue="1">
      <formula>"len($A:$A)=3"</formula>
    </cfRule>
  </conditionalFormatting>
  <conditionalFormatting sqref="D31 D34:D36">
    <cfRule type="expression" dxfId="1" priority="11" stopIfTrue="1">
      <formula>"len($A:$A)=3"</formula>
    </cfRule>
  </conditionalFormatting>
  <conditionalFormatting sqref="B32 B34">
    <cfRule type="expression" dxfId="1" priority="8"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docProps/app.xml><?xml version="1.0" encoding="utf-8"?>
<Properties xmlns="http://schemas.openxmlformats.org/officeDocument/2006/extended-properties" xmlns:vt="http://schemas.openxmlformats.org/officeDocument/2006/docPropsVTypes">
  <Company>云南省财政厅</Company>
  <Application>Microsoft Excel</Application>
  <HeadingPairs>
    <vt:vector size="2" baseType="variant">
      <vt:variant>
        <vt:lpstr>工作表</vt:lpstr>
      </vt:variant>
      <vt:variant>
        <vt:i4>33</vt:i4>
      </vt:variant>
    </vt:vector>
  </HeadingPairs>
  <TitlesOfParts>
    <vt:vector size="33" baseType="lpstr">
      <vt:lpstr>1-1 2025年官渡区本级一般公共预算收入情况表</vt:lpstr>
      <vt:lpstr>1-2 2025年官渡区本级一般公共预算支出情况表</vt:lpstr>
      <vt:lpstr>1-3 2025年官渡区本级一般公共预算收入情况表</vt:lpstr>
      <vt:lpstr>1-4 2025年官渡区一般公共预算支出情况表（公开到项级）</vt:lpstr>
      <vt:lpstr>1-52025年官渡区一般公共预算基本支出情况表（公开到款级）</vt:lpstr>
      <vt:lpstr>1-6 2025年官渡区一般公共预算支出表(对下转移支付项目)</vt:lpstr>
      <vt:lpstr>1-7  2025年官渡区本级分地区税收返还和转移支付预算表</vt:lpstr>
      <vt:lpstr>1-8  2025年官渡区本级“三公”经费预算财政拨款情况统计</vt:lpstr>
      <vt:lpstr>2-1  2025年官渡区政府性基金预算收入情况表</vt:lpstr>
      <vt:lpstr>2-2  2025年官渡区政府性基金预算支出情况表</vt:lpstr>
      <vt:lpstr>2-3 2025年官渡区本级政府性基金预算收入情况表</vt:lpstr>
      <vt:lpstr>2-4  2025年本级政府性基金预算支出情况表（公开到项级）</vt:lpstr>
      <vt:lpstr>2-5 2025年官渡区政府性基金支出表(对下转移支付)</vt:lpstr>
      <vt:lpstr>3-1 2025年官渡区国有资本经营收入预算情况表</vt:lpstr>
      <vt:lpstr>3-2  2025年官渡区国有资本经营支出预算情况表</vt:lpstr>
      <vt:lpstr>3-3  2025年官渡区本级国有资本经营收入预算情况表</vt:lpstr>
      <vt:lpstr>3-4 2025官渡区国有资本经营支出预算情况表（公开到项级）</vt:lpstr>
      <vt:lpstr>3-5 官渡区国有资本经营预算转移支付表 （分地区）</vt:lpstr>
      <vt:lpstr>3-6 国有资本经营预算转移支付表（分项目）</vt:lpstr>
      <vt:lpstr>4-1  2025年官渡区社会保险基金收入预算情况表</vt:lpstr>
      <vt:lpstr>4-2 2025年官渡区社会保险基金支出预算情况表</vt:lpstr>
      <vt:lpstr>4-3  2025年官渡区本级社会保险基金收入预算情况表</vt:lpstr>
      <vt:lpstr>4-4 2025年官渡区本级社会保险基金支出预算情况表</vt:lpstr>
      <vt:lpstr>5-1 2024年官渡区地方政府债务限额及余额预算情况表</vt:lpstr>
      <vt:lpstr>5-2  2024年官渡区地方政府一般债务余额情况表</vt:lpstr>
      <vt:lpstr>5-3  2024年官渡区本级地方政府一般债务余额情况表</vt:lpstr>
      <vt:lpstr>5-4 2024年官渡区地方政府专项债务余额情况表</vt:lpstr>
      <vt:lpstr>5-5 2024年官渡区地方政府专项债务余额情况表（本级）</vt:lpstr>
      <vt:lpstr>5-6 官渡区地方政府债券发行及还本付息情况表</vt:lpstr>
      <vt:lpstr>5-7 2025年官渡区地方政府债务限额提前下达情况表</vt:lpstr>
      <vt:lpstr>5-8 2025年官渡区本级年初新增地方政府债券资金安排表</vt:lpstr>
      <vt:lpstr>6-1 2025年官渡区重大政策和重点项目绩效目标表</vt:lpstr>
      <vt:lpstr>6-2 重点工作情况解释说明汇总表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段中杰</dc:creator>
  <cp:lastModifiedBy>HP</cp:lastModifiedBy>
  <dcterms:created xsi:type="dcterms:W3CDTF">2006-09-16T00:00:00Z</dcterms:created>
  <cp:lastPrinted>2020-05-07T10:46:00Z</cp:lastPrinted>
  <dcterms:modified xsi:type="dcterms:W3CDTF">2025-09-19T08:57:16Z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7372972F6FF24D4AA32BBB5D4FA00CA6_12</vt:lpwstr>
  </property>
  <property fmtid="{D5CDD505-2E9C-101B-9397-08002B2CF9AE}" pid="4" name="KSOReadingLayout">
    <vt:bool>true</vt:bool>
  </property>
</Properties>
</file>